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movable Disk\JB_Flash_Drive\Jeff\ELL_2023\PA_Dist_27\All_Stars\State_Tournaments\Schedules\"/>
    </mc:Choice>
  </mc:AlternateContent>
  <xr:revisionPtr revIDLastSave="0" documentId="13_ncr:1_{793E8B5D-5E32-466B-BD7C-76419F4CE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" sheetId="4" r:id="rId1"/>
    <sheet name="BRACKET" sheetId="2" r:id="rId2"/>
    <sheet name="DAYS" sheetId="3" state="hidden" r:id="rId3"/>
  </sheets>
  <definedNames>
    <definedName name="DOW">DAYS!$A$1:$B$7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E10" i="2"/>
  <c r="D20" i="2"/>
  <c r="C24" i="2"/>
  <c r="D5" i="2"/>
  <c r="B30" i="2"/>
  <c r="B23" i="2"/>
  <c r="A29" i="2"/>
  <c r="A24" i="2"/>
  <c r="B13" i="2"/>
  <c r="B3" i="2"/>
  <c r="A17" i="2"/>
  <c r="A12" i="2"/>
  <c r="A7" i="2"/>
  <c r="A2" i="2"/>
  <c r="I22" i="4"/>
  <c r="P5" i="4"/>
  <c r="I5" i="4" s="1"/>
  <c r="P4" i="4"/>
  <c r="I4" i="4" s="1"/>
  <c r="P3" i="4"/>
  <c r="I3" i="4" s="1"/>
  <c r="P2" i="4"/>
  <c r="I2" i="4" s="1"/>
  <c r="M5" i="4"/>
  <c r="F5" i="4" s="1"/>
  <c r="M4" i="4"/>
  <c r="F4" i="4" s="1"/>
  <c r="M3" i="4"/>
  <c r="F3" i="4" s="1"/>
  <c r="M2" i="4"/>
  <c r="F2" i="4" s="1"/>
  <c r="Z10" i="4"/>
  <c r="Z9" i="4"/>
  <c r="Z8" i="4"/>
  <c r="Z7" i="4"/>
  <c r="Z6" i="4"/>
  <c r="Z5" i="4"/>
  <c r="Z4" i="4"/>
  <c r="Z3" i="4"/>
  <c r="Z2" i="4"/>
  <c r="I8" i="4" a="1"/>
  <c r="I7" i="4" a="1"/>
  <c r="I9" i="4" a="1"/>
  <c r="F7" i="4" a="1"/>
  <c r="I10" i="4" a="1"/>
  <c r="F8" i="4" a="1"/>
  <c r="F9" i="4" a="1"/>
  <c r="F10" i="4" a="1"/>
  <c r="Z11" i="4" l="1"/>
  <c r="I10" i="4"/>
  <c r="A31" i="2" s="1"/>
  <c r="I9" i="4"/>
  <c r="A26" i="2" s="1"/>
  <c r="I8" i="4"/>
  <c r="I7" i="4"/>
  <c r="F10" i="4"/>
  <c r="F9" i="4"/>
  <c r="F8" i="4"/>
  <c r="F7" i="4"/>
  <c r="B12" i="4"/>
  <c r="B13" i="4"/>
  <c r="B14" i="4"/>
  <c r="B16" i="4"/>
  <c r="B18" i="4"/>
  <c r="B10" i="4"/>
  <c r="B9" i="4"/>
  <c r="B7" i="4"/>
  <c r="B8" i="4"/>
  <c r="B22" i="4"/>
  <c r="B20" i="4"/>
  <c r="B5" i="4"/>
  <c r="B4" i="4"/>
  <c r="W3" i="4"/>
  <c r="W4" i="4" s="1"/>
  <c r="B3" i="4"/>
  <c r="A1" i="2"/>
  <c r="B2" i="4"/>
  <c r="I14" i="4" a="1"/>
  <c r="I12" i="4" a="1"/>
  <c r="F12" i="4" a="1"/>
  <c r="F13" i="4" a="1"/>
  <c r="F14" i="4" a="1"/>
  <c r="I13" i="4" a="1"/>
  <c r="F13" i="4" l="1"/>
  <c r="A28" i="2"/>
  <c r="I12" i="4"/>
  <c r="B25" i="2" s="1"/>
  <c r="A23" i="2"/>
  <c r="F12" i="4"/>
  <c r="I14" i="4"/>
  <c r="B18" i="2"/>
  <c r="F14" i="4"/>
  <c r="I13" i="4"/>
  <c r="B32" i="2" s="1"/>
  <c r="B2" i="2"/>
  <c r="B8" i="2"/>
  <c r="B12" i="2"/>
  <c r="A4" i="2"/>
  <c r="W5" i="4"/>
  <c r="A6" i="2"/>
  <c r="I16" i="4" a="1"/>
  <c r="F18" i="4" a="1"/>
  <c r="F20" i="4" a="1"/>
  <c r="F16" i="4" a="1"/>
  <c r="F18" i="4" l="1"/>
  <c r="F20" i="4"/>
  <c r="I16" i="4"/>
  <c r="B29" i="2"/>
  <c r="F16" i="4"/>
  <c r="D16" i="2"/>
  <c r="F32" i="2"/>
  <c r="B22" i="2"/>
  <c r="D4" i="2"/>
  <c r="W6" i="4"/>
  <c r="A9" i="2"/>
  <c r="F22" i="4" a="1"/>
  <c r="I18" i="4" a="1"/>
  <c r="F22" i="4" l="1"/>
  <c r="F24" i="4"/>
  <c r="G23" i="2" s="1"/>
  <c r="I18" i="4"/>
  <c r="C23" i="2"/>
  <c r="C31" i="2"/>
  <c r="E9" i="2"/>
  <c r="D19" i="2"/>
  <c r="W7" i="4"/>
  <c r="A11" i="2"/>
  <c r="I20" i="4" a="1"/>
  <c r="I20" i="4" l="1"/>
  <c r="D28" i="2"/>
  <c r="W8" i="4"/>
  <c r="A14" i="2"/>
  <c r="E24" i="2" l="1"/>
  <c r="F15" i="2"/>
  <c r="A16" i="2"/>
  <c r="W9" i="4"/>
  <c r="A1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<sst xmlns="http://schemas.openxmlformats.org/spreadsheetml/2006/main" count="83" uniqueCount="53">
  <si>
    <t>G #</t>
  </si>
  <si>
    <t>Day</t>
  </si>
  <si>
    <t>Date</t>
  </si>
  <si>
    <t>Time</t>
  </si>
  <si>
    <t>Teams</t>
  </si>
  <si>
    <t>Host</t>
  </si>
  <si>
    <t>Champion</t>
  </si>
  <si>
    <t>SAT</t>
  </si>
  <si>
    <t>SUN</t>
  </si>
  <si>
    <t>MON</t>
  </si>
  <si>
    <t>TUE</t>
  </si>
  <si>
    <t>WED</t>
  </si>
  <si>
    <t>THU</t>
  </si>
  <si>
    <t>FRI</t>
  </si>
  <si>
    <t>WG-1</t>
  </si>
  <si>
    <t>WG-2</t>
  </si>
  <si>
    <t>WG-3</t>
  </si>
  <si>
    <t>WG-4</t>
  </si>
  <si>
    <t>LG-1</t>
  </si>
  <si>
    <t>LG-2</t>
  </si>
  <si>
    <t>LG-3</t>
  </si>
  <si>
    <t>LG-4</t>
  </si>
  <si>
    <t>WG-7</t>
  </si>
  <si>
    <t>LG-6</t>
  </si>
  <si>
    <t>WG-8</t>
  </si>
  <si>
    <t>LG-5</t>
  </si>
  <si>
    <t>WG-5</t>
  </si>
  <si>
    <t>WG-6</t>
  </si>
  <si>
    <t>WG-9</t>
  </si>
  <si>
    <t>WG-10</t>
  </si>
  <si>
    <t>WG-12</t>
  </si>
  <si>
    <t>LG-11</t>
  </si>
  <si>
    <t>WG-11</t>
  </si>
  <si>
    <t>WG-13</t>
  </si>
  <si>
    <t>WG-14</t>
  </si>
  <si>
    <t>Teams &amp; Scores</t>
  </si>
  <si>
    <t>Display</t>
  </si>
  <si>
    <t>#</t>
  </si>
  <si>
    <t>Team</t>
  </si>
  <si>
    <t>Park</t>
  </si>
  <si>
    <t>vs</t>
  </si>
  <si>
    <t xml:space="preserve"> </t>
  </si>
  <si>
    <t>Total</t>
  </si>
  <si>
    <t>If Necessary</t>
  </si>
  <si>
    <t>S2/D7 - Fairchance LL</t>
  </si>
  <si>
    <t>S8/D27 - Lower Perk LL</t>
  </si>
  <si>
    <t>S1/D1 - Punxsutawney LL</t>
  </si>
  <si>
    <t>S4/D7 - Indiana (PA) LL</t>
  </si>
  <si>
    <t>S7/D28 - Caln LL</t>
  </si>
  <si>
    <t>S6/D30 - Warrington LL</t>
  </si>
  <si>
    <t>S3/D12 - Jersey Shore LL</t>
  </si>
  <si>
    <t>S5/D17 - North Pocono LL</t>
  </si>
  <si>
    <t>S2/D9 - Bullskin Township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</si>
</sst>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right"/>
    </xf>
    <xf numFmtId="0" fontId="5" fillId="0" borderId="0" xfId="1"/>
    <xf numFmtId="0" fontId="6" fillId="2" borderId="6" xfId="1" applyFont="1" applyFill="1" applyBorder="1" applyAlignment="1">
      <alignment horizontal="center"/>
    </xf>
    <xf numFmtId="0" fontId="2" fillId="0" borderId="6" xfId="1" applyFont="1" applyBorder="1" applyAlignment="1">
      <alignment horizontal="center"/>
    </xf>
    <xf numFmtId="16" fontId="2" fillId="0" borderId="6" xfId="1" applyNumberFormat="1" applyFont="1" applyBorder="1" applyAlignment="1">
      <alignment horizontal="center"/>
    </xf>
    <xf numFmtId="18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6" xfId="1" applyFont="1" applyBorder="1"/>
    <xf numFmtId="1" fontId="5" fillId="0" borderId="0" xfId="1" applyNumberFormat="1"/>
    <xf numFmtId="0" fontId="5" fillId="0" borderId="6" xfId="1" applyBorder="1" applyAlignment="1">
      <alignment horizontal="center"/>
    </xf>
    <xf numFmtId="0" fontId="4" fillId="0" borderId="6" xfId="1" applyFont="1" applyBorder="1"/>
    <xf numFmtId="0" fontId="5" fillId="0" borderId="6" xfId="1" applyBorder="1"/>
    <xf numFmtId="0" fontId="5" fillId="0" borderId="6" xfId="1" applyBorder="1" applyAlignment="1">
      <alignment horizontal="right"/>
    </xf>
    <xf numFmtId="0" fontId="5" fillId="0" borderId="0" xfId="1" applyAlignment="1">
      <alignment horizontal="center"/>
    </xf>
    <xf numFmtId="0" fontId="2" fillId="0" borderId="6" xfId="1" applyFont="1" applyBorder="1" applyAlignment="1">
      <alignment horizontal="lef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164" fontId="4" fillId="0" borderId="6" xfId="1" applyNumberFormat="1" applyFont="1" applyBorder="1" applyAlignment="1">
      <alignment horizontal="center"/>
    </xf>
    <xf numFmtId="16" fontId="4" fillId="0" borderId="6" xfId="1" applyNumberFormat="1" applyFont="1" applyBorder="1" applyAlignment="1">
      <alignment horizontal="center"/>
    </xf>
    <xf numFmtId="18" fontId="4" fillId="0" borderId="6" xfId="1" applyNumberFormat="1" applyFont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3" borderId="6" xfId="1" applyFont="1" applyFill="1" applyBorder="1"/>
    <xf numFmtId="0" fontId="4" fillId="0" borderId="6" xfId="1" applyFont="1" applyBorder="1" applyAlignment="1">
      <alignment horizontal="center"/>
    </xf>
    <xf numFmtId="0" fontId="4" fillId="0" borderId="0" xfId="1" applyFont="1"/>
    <xf numFmtId="0" fontId="1" fillId="2" borderId="6" xfId="1" applyFont="1" applyFill="1" applyBorder="1" applyAlignment="1">
      <alignment horizontal="center"/>
    </xf>
    <xf numFmtId="0" fontId="8" fillId="0" borderId="3" xfId="0" quotePrefix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4" sqref="F24"/>
    </sheetView>
  </sheetViews>
  <sheetFormatPr defaultRowHeight="12.75" x14ac:dyDescent="0.2"/>
  <cols>
    <col min="1" max="1" width="5.85546875" style="16" customWidth="1"/>
    <col min="2" max="4" width="9.140625" style="16"/>
    <col min="5" max="5" width="2.7109375" style="4" customWidth="1"/>
    <col min="6" max="6" width="25.7109375" style="4" customWidth="1"/>
    <col min="7" max="7" width="4.7109375" style="16" customWidth="1"/>
    <col min="8" max="8" width="4.7109375" style="4" customWidth="1"/>
    <col min="9" max="9" width="25.7109375" style="4" customWidth="1"/>
    <col min="10" max="10" width="4.7109375" style="4" customWidth="1"/>
    <col min="11" max="11" width="24.7109375" style="16" customWidth="1"/>
    <col min="12" max="12" width="2.7109375" style="4" hidden="1" customWidth="1"/>
    <col min="13" max="13" width="15.7109375" style="16" hidden="1" customWidth="1"/>
    <col min="14" max="15" width="2.7109375" style="16" hidden="1" customWidth="1"/>
    <col min="16" max="16" width="15.7109375" style="16" hidden="1" customWidth="1"/>
    <col min="17" max="17" width="2.7109375" style="4" hidden="1" customWidth="1"/>
    <col min="18" max="18" width="10.7109375" style="16" hidden="1" customWidth="1"/>
    <col min="19" max="20" width="2.7109375" style="16" hidden="1" customWidth="1"/>
    <col min="21" max="21" width="10.7109375" style="16" hidden="1" customWidth="1"/>
    <col min="22" max="22" width="2.7109375" style="4" customWidth="1"/>
    <col min="23" max="23" width="4.7109375" style="16" customWidth="1"/>
    <col min="24" max="24" width="25.7109375" style="4" customWidth="1"/>
    <col min="25" max="25" width="16.7109375" style="4" hidden="1" customWidth="1"/>
    <col min="26" max="26" width="9.140625" style="4" hidden="1" customWidth="1"/>
  </cols>
  <sheetData>
    <row r="1" spans="1:26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3"/>
      <c r="F1" s="30" t="s">
        <v>35</v>
      </c>
      <c r="G1" s="30"/>
      <c r="H1" s="30"/>
      <c r="I1" s="30"/>
      <c r="J1" s="30"/>
      <c r="K1" s="2" t="s">
        <v>5</v>
      </c>
      <c r="M1" s="30" t="s">
        <v>4</v>
      </c>
      <c r="N1" s="30"/>
      <c r="O1" s="30"/>
      <c r="P1" s="30"/>
      <c r="R1" s="30" t="s">
        <v>36</v>
      </c>
      <c r="S1" s="30"/>
      <c r="T1" s="30"/>
      <c r="U1" s="30"/>
      <c r="W1" s="5" t="s">
        <v>37</v>
      </c>
      <c r="X1" s="5" t="s">
        <v>38</v>
      </c>
      <c r="Y1" s="5" t="s">
        <v>39</v>
      </c>
      <c r="Z1" s="5" t="s">
        <v>5</v>
      </c>
    </row>
    <row r="2" spans="1:26" x14ac:dyDescent="0.2">
      <c r="A2" s="6">
        <v>1</v>
      </c>
      <c r="B2" s="23">
        <f>+C2</f>
        <v>45120</v>
      </c>
      <c r="C2" s="24">
        <v>45120</v>
      </c>
      <c r="D2" s="25">
        <v>0.41666666666666669</v>
      </c>
      <c r="E2" s="26"/>
      <c r="F2" s="27" t="str">
        <f>+M2</f>
        <v>S1/D1 - Punxsutawney LL</v>
      </c>
      <c r="G2" s="28">
        <v>4</v>
      </c>
      <c r="H2" s="28" t="s">
        <v>40</v>
      </c>
      <c r="I2" s="27" t="str">
        <f>+P2</f>
        <v>S7/D28 - Caln LL</v>
      </c>
      <c r="J2" s="28">
        <v>1</v>
      </c>
      <c r="K2" s="28" t="s">
        <v>44</v>
      </c>
      <c r="L2" s="11"/>
      <c r="M2" s="6" t="str">
        <f>+X2</f>
        <v>S1/D1 - Punxsutawney LL</v>
      </c>
      <c r="N2" s="6"/>
      <c r="O2" s="6"/>
      <c r="P2" s="6" t="str">
        <f>+X3</f>
        <v>S7/D28 - Caln LL</v>
      </c>
      <c r="Q2" s="11"/>
      <c r="R2" s="6"/>
      <c r="S2" s="6"/>
      <c r="T2" s="6"/>
      <c r="U2" s="6"/>
      <c r="V2" s="11"/>
      <c r="W2" s="12">
        <v>1</v>
      </c>
      <c r="X2" s="13" t="s">
        <v>46</v>
      </c>
      <c r="Y2" s="13"/>
      <c r="Z2" s="12" t="str">
        <f t="shared" ref="Z2:Z10" si="0">IF(Y2="","",COUNTIF($K$1:$K$24,$Y2))</f>
        <v/>
      </c>
    </row>
    <row r="3" spans="1:26" x14ac:dyDescent="0.2">
      <c r="A3" s="6">
        <v>2</v>
      </c>
      <c r="B3" s="23">
        <f t="shared" ref="B3:B22" si="1">+C3</f>
        <v>45120</v>
      </c>
      <c r="C3" s="24">
        <v>45120</v>
      </c>
      <c r="D3" s="25">
        <v>0.5</v>
      </c>
      <c r="E3" s="26"/>
      <c r="F3" s="27" t="str">
        <f t="shared" ref="F3:F5" si="2">+M3</f>
        <v>S4/D7 - Indiana (PA) LL</v>
      </c>
      <c r="G3" s="28">
        <v>14</v>
      </c>
      <c r="H3" s="28" t="s">
        <v>40</v>
      </c>
      <c r="I3" s="27" t="str">
        <f t="shared" ref="I3:I5" si="3">+P3</f>
        <v>S6/D30 - Warrington LL</v>
      </c>
      <c r="J3" s="28">
        <v>0</v>
      </c>
      <c r="K3" s="28" t="s">
        <v>44</v>
      </c>
      <c r="L3" s="11"/>
      <c r="M3" s="6" t="str">
        <f>+X4</f>
        <v>S4/D7 - Indiana (PA) LL</v>
      </c>
      <c r="N3" s="6"/>
      <c r="O3" s="6"/>
      <c r="P3" s="6" t="str">
        <f>+X5</f>
        <v>S6/D30 - Warrington LL</v>
      </c>
      <c r="Q3" s="11"/>
      <c r="R3" s="6"/>
      <c r="S3" s="6"/>
      <c r="T3" s="6"/>
      <c r="U3" s="6"/>
      <c r="V3" s="11"/>
      <c r="W3" s="12">
        <f>+W2+1</f>
        <v>2</v>
      </c>
      <c r="X3" s="13" t="s">
        <v>48</v>
      </c>
      <c r="Y3" s="13"/>
      <c r="Z3" s="12" t="str">
        <f t="shared" si="0"/>
        <v/>
      </c>
    </row>
    <row r="4" spans="1:26" x14ac:dyDescent="0.2">
      <c r="A4" s="6">
        <v>3</v>
      </c>
      <c r="B4" s="23">
        <f t="shared" si="1"/>
        <v>45120</v>
      </c>
      <c r="C4" s="24">
        <v>45120</v>
      </c>
      <c r="D4" s="25">
        <v>0.625</v>
      </c>
      <c r="E4" s="26"/>
      <c r="F4" s="27" t="str">
        <f t="shared" si="2"/>
        <v>S3/D12 - Jersey Shore LL</v>
      </c>
      <c r="G4" s="28">
        <v>0</v>
      </c>
      <c r="H4" s="28" t="s">
        <v>40</v>
      </c>
      <c r="I4" s="27" t="str">
        <f t="shared" si="3"/>
        <v>S5/D17 - North Pocono LL</v>
      </c>
      <c r="J4" s="28">
        <v>5</v>
      </c>
      <c r="K4" s="28" t="s">
        <v>44</v>
      </c>
      <c r="L4" s="11"/>
      <c r="M4" s="6" t="str">
        <f>+X6</f>
        <v>S3/D12 - Jersey Shore LL</v>
      </c>
      <c r="N4" s="6"/>
      <c r="O4" s="6"/>
      <c r="P4" s="6" t="str">
        <f>+X7</f>
        <v>S5/D17 - North Pocono LL</v>
      </c>
      <c r="Q4" s="11"/>
      <c r="R4" s="6"/>
      <c r="S4" s="6"/>
      <c r="T4" s="6"/>
      <c r="U4" s="6"/>
      <c r="V4" s="11"/>
      <c r="W4" s="12">
        <f t="shared" ref="W4:W9" si="4">+W3+1</f>
        <v>3</v>
      </c>
      <c r="X4" s="13" t="s">
        <v>47</v>
      </c>
      <c r="Y4" s="13"/>
      <c r="Z4" s="12" t="str">
        <f t="shared" si="0"/>
        <v/>
      </c>
    </row>
    <row r="5" spans="1:26" x14ac:dyDescent="0.2">
      <c r="A5" s="6">
        <v>4</v>
      </c>
      <c r="B5" s="23">
        <f t="shared" si="1"/>
        <v>45120</v>
      </c>
      <c r="C5" s="24">
        <v>45120</v>
      </c>
      <c r="D5" s="25">
        <v>0.70833333333333337</v>
      </c>
      <c r="E5" s="26"/>
      <c r="F5" s="27" t="str">
        <f t="shared" si="2"/>
        <v>S2/D9 - Bullskin Township LL</v>
      </c>
      <c r="G5" s="28">
        <v>3</v>
      </c>
      <c r="H5" s="28" t="s">
        <v>40</v>
      </c>
      <c r="I5" s="27" t="str">
        <f t="shared" si="3"/>
        <v>S8/D27 - Lower Perk LL</v>
      </c>
      <c r="J5" s="28">
        <v>7</v>
      </c>
      <c r="K5" s="28" t="s">
        <v>44</v>
      </c>
      <c r="L5" s="11"/>
      <c r="M5" s="6" t="str">
        <f>+X8</f>
        <v>S2/D9 - Bullskin Township LL</v>
      </c>
      <c r="N5" s="6"/>
      <c r="O5" s="6"/>
      <c r="P5" s="6" t="str">
        <f>+X9</f>
        <v>S8/D27 - Lower Perk LL</v>
      </c>
      <c r="Q5" s="11"/>
      <c r="R5" s="6"/>
      <c r="S5" s="6"/>
      <c r="T5" s="6"/>
      <c r="U5" s="6"/>
      <c r="V5" s="11"/>
      <c r="W5" s="12">
        <f t="shared" si="4"/>
        <v>4</v>
      </c>
      <c r="X5" s="13" t="s">
        <v>49</v>
      </c>
      <c r="Y5" s="13"/>
      <c r="Z5" s="12" t="str">
        <f t="shared" si="0"/>
        <v/>
      </c>
    </row>
    <row r="6" spans="1:26" x14ac:dyDescent="0.2">
      <c r="A6" s="6" t="s">
        <v>41</v>
      </c>
      <c r="B6" s="23"/>
      <c r="C6" s="24"/>
      <c r="D6" s="25"/>
      <c r="E6" s="26"/>
      <c r="F6" s="13"/>
      <c r="G6" s="28"/>
      <c r="H6" s="28"/>
      <c r="I6" s="13"/>
      <c r="J6" s="28"/>
      <c r="K6" s="28"/>
      <c r="M6" s="6"/>
      <c r="N6" s="6"/>
      <c r="O6" s="6"/>
      <c r="P6" s="6"/>
      <c r="R6" s="6"/>
      <c r="S6" s="6"/>
      <c r="T6" s="6"/>
      <c r="U6" s="6"/>
      <c r="V6" s="11"/>
      <c r="W6" s="12">
        <f t="shared" si="4"/>
        <v>5</v>
      </c>
      <c r="X6" s="13" t="s">
        <v>50</v>
      </c>
      <c r="Y6" s="13"/>
      <c r="Z6" s="12" t="str">
        <f t="shared" si="0"/>
        <v/>
      </c>
    </row>
    <row r="7" spans="1:26" x14ac:dyDescent="0.2">
      <c r="A7" s="6">
        <v>5</v>
      </c>
      <c r="B7" s="23">
        <f t="shared" ref="B7:B10" si="5">+C7</f>
        <v>45121</v>
      </c>
      <c r="C7" s="24">
        <v>45121</v>
      </c>
      <c r="D7" s="25">
        <v>0.625</v>
      </c>
      <c r="E7" s="26"/>
      <c r="F7" s="13" t="str" cm="1">
        <f t="array" aca="1" ref="F7" ca="1">IF(INDIRECT(ADDRESS($N7,$N$43))+INDIRECT(ADDRESS($N7,$O$43))&gt;0,IF((INDIRECT(ADDRESS($N7,$N$43)))&gt;(INDIRECT(ADDRESS($N7,$O$43))),CONCATENATE($R7,(INDIRECT(ADDRESS($N7,$N$42)))),CONCATENATE($R7,(INDIRECT(ADDRESS($N7,$O$42))))),$M7)</f>
        <v>S1/D1 - Punxsutawney LL</v>
      </c>
      <c r="G7" s="28">
        <v>8</v>
      </c>
      <c r="H7" s="28" t="s">
        <v>40</v>
      </c>
      <c r="I7" s="13" t="str" cm="1">
        <f t="array" aca="1" ref="I7" ca="1">IF(INDIRECT(ADDRESS($O7,$N$43))+INDIRECT(ADDRESS($O7,$O$43))&gt;0,IF((INDIRECT(ADDRESS($O7,$N$43)))&gt;(INDIRECT(ADDRESS($O7,$O$43))),CONCATENATE($U7,(INDIRECT(ADDRESS($O7,$N$42)))),CONCATENATE($U7,(INDIRECT(ADDRESS($O7,$O$42))))),$P7)</f>
        <v>S4/D7 - Indiana (PA) LL</v>
      </c>
      <c r="J7" s="28">
        <v>7</v>
      </c>
      <c r="K7" s="28" t="s">
        <v>44</v>
      </c>
      <c r="L7" s="11"/>
      <c r="M7" s="6" t="s">
        <v>14</v>
      </c>
      <c r="N7" s="6">
        <v>2</v>
      </c>
      <c r="O7" s="6">
        <v>3</v>
      </c>
      <c r="P7" s="6" t="s">
        <v>15</v>
      </c>
      <c r="Q7" s="11"/>
      <c r="R7" s="6"/>
      <c r="S7" s="6"/>
      <c r="T7" s="6"/>
      <c r="U7" s="6"/>
      <c r="V7" s="11"/>
      <c r="W7" s="12">
        <f t="shared" si="4"/>
        <v>6</v>
      </c>
      <c r="X7" s="13" t="s">
        <v>51</v>
      </c>
      <c r="Y7" s="13"/>
      <c r="Z7" s="12" t="str">
        <f t="shared" si="0"/>
        <v/>
      </c>
    </row>
    <row r="8" spans="1:26" x14ac:dyDescent="0.2">
      <c r="A8" s="6">
        <v>6</v>
      </c>
      <c r="B8" s="23">
        <f t="shared" si="5"/>
        <v>45121</v>
      </c>
      <c r="C8" s="24">
        <v>45121</v>
      </c>
      <c r="D8" s="25">
        <v>0.70833333333333337</v>
      </c>
      <c r="E8" s="26"/>
      <c r="F8" s="13" t="str" cm="1">
        <f t="array" aca="1" ref="F8" ca="1">IF(INDIRECT(ADDRESS($N8,$N$43))+INDIRECT(ADDRESS($N8,$O$43))&gt;0,IF((INDIRECT(ADDRESS($N8,$N$43)))&gt;(INDIRECT(ADDRESS($N8,$O$43))),CONCATENATE($R8,(INDIRECT(ADDRESS($N8,$N$42)))),CONCATENATE($R8,(INDIRECT(ADDRESS($N8,$O$42))))),$M8)</f>
        <v>S5/D17 - North Pocono LL</v>
      </c>
      <c r="G8" s="28">
        <v>10</v>
      </c>
      <c r="H8" s="28" t="s">
        <v>40</v>
      </c>
      <c r="I8" s="13" t="str" cm="1">
        <f t="array" aca="1" ref="I8" ca="1">IF(INDIRECT(ADDRESS($O8,$N$43))+INDIRECT(ADDRESS($O8,$O$43))&gt;0,IF((INDIRECT(ADDRESS($O8,$N$43)))&gt;(INDIRECT(ADDRESS($O8,$O$43))),CONCATENATE($U8,(INDIRECT(ADDRESS($O8,$N$42)))),CONCATENATE($U8,(INDIRECT(ADDRESS($O8,$O$42))))),$P8)</f>
        <v>S8/D27 - Lower Perk LL</v>
      </c>
      <c r="J8" s="28">
        <v>1</v>
      </c>
      <c r="K8" s="28" t="s">
        <v>44</v>
      </c>
      <c r="L8" s="11"/>
      <c r="M8" s="6" t="s">
        <v>16</v>
      </c>
      <c r="N8" s="6">
        <v>4</v>
      </c>
      <c r="O8" s="6">
        <v>5</v>
      </c>
      <c r="P8" s="6" t="s">
        <v>17</v>
      </c>
      <c r="Q8" s="11"/>
      <c r="R8" s="6"/>
      <c r="S8" s="6"/>
      <c r="T8" s="6"/>
      <c r="U8" s="6"/>
      <c r="V8" s="11"/>
      <c r="W8" s="12">
        <f t="shared" si="4"/>
        <v>7</v>
      </c>
      <c r="X8" s="13" t="s">
        <v>52</v>
      </c>
      <c r="Y8" s="13"/>
      <c r="Z8" s="12" t="str">
        <f t="shared" si="0"/>
        <v/>
      </c>
    </row>
    <row r="9" spans="1:26" x14ac:dyDescent="0.2">
      <c r="A9" s="6">
        <v>7</v>
      </c>
      <c r="B9" s="23">
        <f t="shared" si="5"/>
        <v>45121</v>
      </c>
      <c r="C9" s="24">
        <v>45121</v>
      </c>
      <c r="D9" s="25">
        <v>0.41666666666666669</v>
      </c>
      <c r="E9" s="26"/>
      <c r="F9" s="13" t="str" cm="1">
        <f t="array" aca="1" ref="F9" ca="1">IF(INDIRECT(ADDRESS($N9,$N$43))+INDIRECT(ADDRESS($N9,$O$43))&gt;0,IF((INDIRECT(ADDRESS($N9,$N$43)))&lt;(INDIRECT(ADDRESS($N9,$O$43))),CONCATENATE($R9,(INDIRECT(ADDRESS($N9,$N$42)))),CONCATENATE($R9,(INDIRECT(ADDRESS($N9,$O$42))))),$M9)</f>
        <v>S7/D28 - Caln LL</v>
      </c>
      <c r="G9" s="28">
        <v>10</v>
      </c>
      <c r="H9" s="28" t="s">
        <v>40</v>
      </c>
      <c r="I9" s="13" t="str" cm="1">
        <f t="array" aca="1" ref="I9" ca="1">IF(INDIRECT(ADDRESS($O9,$N$43))+INDIRECT(ADDRESS($O9,$O$43))&gt;0,IF((INDIRECT(ADDRESS($O9,$N$43)))&lt;(INDIRECT(ADDRESS($O9,$O$43))),CONCATENATE($U9,(INDIRECT(ADDRESS($O9,$N$42)))),CONCATENATE($U9,(INDIRECT(ADDRESS($O9,$O$42))))),$P9)</f>
        <v>S6/D30 - Warrington LL</v>
      </c>
      <c r="J9" s="28">
        <v>0</v>
      </c>
      <c r="K9" s="28" t="s">
        <v>44</v>
      </c>
      <c r="L9" s="11"/>
      <c r="M9" s="6" t="s">
        <v>18</v>
      </c>
      <c r="N9" s="6">
        <v>2</v>
      </c>
      <c r="O9" s="6">
        <v>3</v>
      </c>
      <c r="P9" s="6" t="s">
        <v>19</v>
      </c>
      <c r="Q9" s="11"/>
      <c r="R9" s="6"/>
      <c r="S9" s="6"/>
      <c r="T9" s="6"/>
      <c r="U9" s="6"/>
      <c r="V9" s="11"/>
      <c r="W9" s="12">
        <f t="shared" si="4"/>
        <v>8</v>
      </c>
      <c r="X9" s="13" t="s">
        <v>45</v>
      </c>
      <c r="Y9" s="13"/>
      <c r="Z9" s="12" t="str">
        <f t="shared" si="0"/>
        <v/>
      </c>
    </row>
    <row r="10" spans="1:26" x14ac:dyDescent="0.2">
      <c r="A10" s="6">
        <v>8</v>
      </c>
      <c r="B10" s="23">
        <f t="shared" si="5"/>
        <v>45121</v>
      </c>
      <c r="C10" s="24">
        <v>45121</v>
      </c>
      <c r="D10" s="25">
        <v>0.5</v>
      </c>
      <c r="E10" s="26"/>
      <c r="F10" s="13" t="str" cm="1">
        <f t="array" aca="1" ref="F10" ca="1">IF(INDIRECT(ADDRESS($N10,$N$43))+INDIRECT(ADDRESS($N10,$O$43))&gt;0,IF((INDIRECT(ADDRESS($N10,$N$43)))&lt;(INDIRECT(ADDRESS($N10,$O$43))),CONCATENATE($R10,(INDIRECT(ADDRESS($N10,$N$42)))),CONCATENATE($R10,(INDIRECT(ADDRESS($N10,$O$42))))),$M10)</f>
        <v>S3/D12 - Jersey Shore LL</v>
      </c>
      <c r="G10" s="28">
        <v>9</v>
      </c>
      <c r="H10" s="28" t="s">
        <v>40</v>
      </c>
      <c r="I10" s="13" t="str" cm="1">
        <f t="array" aca="1" ref="I10" ca="1">IF(INDIRECT(ADDRESS($O10,$N$43))+INDIRECT(ADDRESS($O10,$O$43))&gt;0,IF((INDIRECT(ADDRESS($O10,$N$43)))&lt;(INDIRECT(ADDRESS($O10,$O$43))),CONCATENATE($U10,(INDIRECT(ADDRESS($O10,$N$42)))),CONCATENATE($U10,(INDIRECT(ADDRESS($O10,$O$42))))),$P10)</f>
        <v>S2/D9 - Bullskin Township LL</v>
      </c>
      <c r="J10" s="28">
        <v>5</v>
      </c>
      <c r="K10" s="28" t="s">
        <v>44</v>
      </c>
      <c r="M10" s="6" t="s">
        <v>20</v>
      </c>
      <c r="N10" s="6">
        <v>4</v>
      </c>
      <c r="O10" s="6">
        <v>5</v>
      </c>
      <c r="P10" s="6" t="s">
        <v>21</v>
      </c>
      <c r="R10" s="6"/>
      <c r="S10" s="6"/>
      <c r="T10" s="6"/>
      <c r="U10" s="6"/>
      <c r="W10" s="12"/>
      <c r="X10" s="14"/>
      <c r="Y10" s="14"/>
      <c r="Z10" s="12" t="str">
        <f t="shared" si="0"/>
        <v/>
      </c>
    </row>
    <row r="11" spans="1:26" x14ac:dyDescent="0.2">
      <c r="A11" s="6" t="s">
        <v>41</v>
      </c>
      <c r="B11" s="23"/>
      <c r="C11" s="24"/>
      <c r="D11" s="25"/>
      <c r="E11" s="26"/>
      <c r="F11" s="29"/>
      <c r="G11" s="28"/>
      <c r="H11" s="28"/>
      <c r="I11" s="29"/>
      <c r="J11" s="28"/>
      <c r="K11" s="28"/>
      <c r="M11" s="6"/>
      <c r="N11" s="6"/>
      <c r="O11" s="6"/>
      <c r="P11" s="6"/>
      <c r="R11" s="6"/>
      <c r="S11" s="6"/>
      <c r="T11" s="6"/>
      <c r="U11" s="6"/>
      <c r="W11" s="12"/>
      <c r="X11" s="14" t="s">
        <v>42</v>
      </c>
      <c r="Y11" s="14"/>
      <c r="Z11" s="6">
        <f>SUM(Z2:Z10)</f>
        <v>0</v>
      </c>
    </row>
    <row r="12" spans="1:26" x14ac:dyDescent="0.2">
      <c r="A12" s="6">
        <v>9</v>
      </c>
      <c r="B12" s="23">
        <f t="shared" ref="B12:B13" si="6">+C12</f>
        <v>45122</v>
      </c>
      <c r="C12" s="24">
        <v>45122</v>
      </c>
      <c r="D12" s="25">
        <v>0.41666666666666669</v>
      </c>
      <c r="E12" s="26"/>
      <c r="F12" s="13" t="str" cm="1">
        <f t="array" aca="1" ref="F12" ca="1">IF(INDIRECT(ADDRESS($N12,$N$43))+INDIRECT(ADDRESS($N12,$O$43))&gt;0,IF((INDIRECT(ADDRESS($N12,$N$43)))&lt;(INDIRECT(ADDRESS($N12,$O$43))),CONCATENATE($R12,(INDIRECT(ADDRESS($N12,$N$42)))),CONCATENATE($R12,(INDIRECT(ADDRESS($N12,$O$42))))),$M12)</f>
        <v>S8/D27 - Lower Perk LL</v>
      </c>
      <c r="G12" s="28">
        <v>2</v>
      </c>
      <c r="H12" s="28" t="s">
        <v>40</v>
      </c>
      <c r="I12" s="13" t="str" cm="1">
        <f t="array" aca="1" ref="I12" ca="1">IF(INDIRECT(ADDRESS($O12,$N$43))+INDIRECT(ADDRESS($O12,$O$43))&gt;0,IF((INDIRECT(ADDRESS($O12,$N$43)))&gt;(INDIRECT(ADDRESS($O12,$O$43))),CONCATENATE($U12,(INDIRECT(ADDRESS($O12,$N$42)))),CONCATENATE($U12,(INDIRECT(ADDRESS($O12,$O$42))))),$P12)</f>
        <v>S7/D28 - Caln LL</v>
      </c>
      <c r="J12" s="28">
        <v>3</v>
      </c>
      <c r="K12" s="28" t="s">
        <v>44</v>
      </c>
      <c r="M12" s="6" t="s">
        <v>23</v>
      </c>
      <c r="N12" s="6">
        <v>8</v>
      </c>
      <c r="O12" s="6">
        <v>9</v>
      </c>
      <c r="P12" s="6" t="s">
        <v>22</v>
      </c>
      <c r="R12" s="6"/>
      <c r="S12" s="6"/>
      <c r="T12" s="6"/>
      <c r="U12" s="6"/>
    </row>
    <row r="13" spans="1:26" x14ac:dyDescent="0.2">
      <c r="A13" s="6">
        <v>10</v>
      </c>
      <c r="B13" s="23">
        <f t="shared" si="6"/>
        <v>45122</v>
      </c>
      <c r="C13" s="24">
        <v>45122</v>
      </c>
      <c r="D13" s="25">
        <v>0.625</v>
      </c>
      <c r="E13" s="26"/>
      <c r="F13" s="13" t="str" cm="1">
        <f t="array" aca="1" ref="F13" ca="1">IF(INDIRECT(ADDRESS($N13,$N$43))+INDIRECT(ADDRESS($N13,$O$43))&gt;0,IF((INDIRECT(ADDRESS($N13,$N$43)))&gt;(INDIRECT(ADDRESS($N13,$O$43))),CONCATENATE($R13,(INDIRECT(ADDRESS($N13,$N$42)))),CONCATENATE($R13,(INDIRECT(ADDRESS($N13,$O$42))))),$M13)</f>
        <v>S3/D12 - Jersey Shore LL</v>
      </c>
      <c r="G13" s="28">
        <v>7</v>
      </c>
      <c r="H13" s="28" t="s">
        <v>40</v>
      </c>
      <c r="I13" s="13" t="str" cm="1">
        <f t="array" aca="1" ref="I13" ca="1">IF(INDIRECT(ADDRESS($O13,$N$43))+INDIRECT(ADDRESS($O13,$O$43))&gt;0,IF((INDIRECT(ADDRESS($O13,$N$43)))&lt;(INDIRECT(ADDRESS($O13,$O$43))),CONCATENATE($U13,(INDIRECT(ADDRESS($O13,$N$42)))),CONCATENATE($U13,(INDIRECT(ADDRESS($O13,$O$42))))),$P13)</f>
        <v>S4/D7 - Indiana (PA) LL</v>
      </c>
      <c r="J13" s="28">
        <v>3</v>
      </c>
      <c r="K13" s="28" t="s">
        <v>44</v>
      </c>
      <c r="M13" s="6" t="s">
        <v>24</v>
      </c>
      <c r="N13" s="6">
        <v>10</v>
      </c>
      <c r="O13" s="6">
        <v>7</v>
      </c>
      <c r="P13" s="6" t="s">
        <v>25</v>
      </c>
      <c r="R13" s="6"/>
      <c r="S13" s="6"/>
      <c r="T13" s="6"/>
      <c r="U13" s="6"/>
    </row>
    <row r="14" spans="1:26" x14ac:dyDescent="0.2">
      <c r="A14" s="6">
        <v>11</v>
      </c>
      <c r="B14" s="23">
        <f t="shared" ref="B14:B16" si="7">+C14</f>
        <v>45122</v>
      </c>
      <c r="C14" s="24">
        <v>45122</v>
      </c>
      <c r="D14" s="25">
        <v>0.5</v>
      </c>
      <c r="E14" s="26"/>
      <c r="F14" s="13" t="str" cm="1">
        <f t="array" aca="1" ref="F14" ca="1">IF(INDIRECT(ADDRESS($N14,$N$43))+INDIRECT(ADDRESS($N14,$O$43))&gt;0,IF((INDIRECT(ADDRESS($N14,$N$43)))&gt;(INDIRECT(ADDRESS($N14,$O$43))),CONCATENATE($R14,(INDIRECT(ADDRESS($N14,$N$42)))),CONCATENATE($R14,(INDIRECT(ADDRESS($N14,$O$42))))),$M14)</f>
        <v>S1/D1 - Punxsutawney LL</v>
      </c>
      <c r="G14" s="28">
        <v>0</v>
      </c>
      <c r="H14" s="28" t="s">
        <v>40</v>
      </c>
      <c r="I14" s="13" t="str" cm="1">
        <f t="array" aca="1" ref="I14" ca="1">IF(INDIRECT(ADDRESS($O14,$N$43))+INDIRECT(ADDRESS($O14,$O$43))&gt;0,IF((INDIRECT(ADDRESS($O14,$N$43)))&gt;(INDIRECT(ADDRESS($O14,$O$43))),CONCATENATE($U14,(INDIRECT(ADDRESS($O14,$N$42)))),CONCATENATE($U14,(INDIRECT(ADDRESS($O14,$O$42))))),$P14)</f>
        <v>S5/D17 - North Pocono LL</v>
      </c>
      <c r="J14" s="28">
        <v>12</v>
      </c>
      <c r="K14" s="28" t="s">
        <v>44</v>
      </c>
      <c r="M14" s="6" t="s">
        <v>26</v>
      </c>
      <c r="N14" s="6">
        <v>7</v>
      </c>
      <c r="O14" s="6">
        <v>8</v>
      </c>
      <c r="P14" s="6" t="s">
        <v>27</v>
      </c>
      <c r="R14" s="6"/>
      <c r="S14" s="6"/>
      <c r="T14" s="6"/>
      <c r="U14" s="6"/>
    </row>
    <row r="15" spans="1:26" x14ac:dyDescent="0.2">
      <c r="A15" s="6"/>
      <c r="B15" s="23"/>
      <c r="C15" s="24"/>
      <c r="D15" s="25"/>
      <c r="E15" s="26"/>
      <c r="F15" s="13"/>
      <c r="G15" s="28"/>
      <c r="H15" s="28"/>
      <c r="I15" s="13"/>
      <c r="J15" s="28"/>
      <c r="K15" s="28"/>
      <c r="M15" s="6"/>
      <c r="N15" s="6"/>
      <c r="O15" s="6"/>
      <c r="P15" s="6"/>
      <c r="R15" s="6"/>
      <c r="S15" s="6"/>
      <c r="T15" s="6"/>
      <c r="U15" s="6"/>
    </row>
    <row r="16" spans="1:26" x14ac:dyDescent="0.2">
      <c r="A16" s="6">
        <v>12</v>
      </c>
      <c r="B16" s="23">
        <f t="shared" si="7"/>
        <v>45123</v>
      </c>
      <c r="C16" s="24">
        <v>45123</v>
      </c>
      <c r="D16" s="25">
        <v>0.70833333333333337</v>
      </c>
      <c r="E16" s="26"/>
      <c r="F16" s="13" t="str" cm="1">
        <f t="array" aca="1" ref="F16" ca="1">IF(INDIRECT(ADDRESS($N16,$N$43))+INDIRECT(ADDRESS($N16,$O$43))&gt;0,IF((INDIRECT(ADDRESS($N16,$N$43)))&gt;(INDIRECT(ADDRESS($N16,$O$43))),CONCATENATE($R16,(INDIRECT(ADDRESS($N16,$N$42)))),CONCATENATE($R16,(INDIRECT(ADDRESS($N16,$O$42))))),$M16)</f>
        <v>S7/D28 - Caln LL</v>
      </c>
      <c r="G16" s="28">
        <v>8</v>
      </c>
      <c r="H16" s="28" t="s">
        <v>40</v>
      </c>
      <c r="I16" s="13" t="str" cm="1">
        <f t="array" aca="1" ref="I16" ca="1">IF(INDIRECT(ADDRESS($O16,$N$43))+INDIRECT(ADDRESS($O16,$O$43))&gt;0,IF((INDIRECT(ADDRESS($O16,$N$43)))&gt;(INDIRECT(ADDRESS($O16,$O$43))),CONCATENATE($U16,(INDIRECT(ADDRESS($O16,$N$42)))),CONCATENATE($U16,(INDIRECT(ADDRESS($O16,$O$42))))),$P16)</f>
        <v>S3/D12 - Jersey Shore LL</v>
      </c>
      <c r="J16" s="28">
        <v>1</v>
      </c>
      <c r="K16" s="28" t="s">
        <v>44</v>
      </c>
      <c r="M16" s="6" t="s">
        <v>28</v>
      </c>
      <c r="N16" s="6">
        <v>12</v>
      </c>
      <c r="O16" s="6">
        <v>13</v>
      </c>
      <c r="P16" s="6" t="s">
        <v>29</v>
      </c>
      <c r="R16" s="6"/>
      <c r="S16" s="6"/>
      <c r="T16" s="6"/>
      <c r="U16" s="6"/>
    </row>
    <row r="17" spans="1:21" x14ac:dyDescent="0.2">
      <c r="A17" s="6"/>
      <c r="B17" s="23"/>
      <c r="C17" s="24"/>
      <c r="D17" s="25"/>
      <c r="E17" s="26"/>
      <c r="F17" s="13"/>
      <c r="G17" s="28"/>
      <c r="H17" s="28"/>
      <c r="I17" s="13"/>
      <c r="J17" s="28"/>
      <c r="K17" s="28"/>
      <c r="M17" s="6"/>
      <c r="N17" s="6"/>
      <c r="O17" s="6"/>
      <c r="P17" s="6"/>
      <c r="R17" s="6"/>
      <c r="S17" s="6"/>
      <c r="T17" s="6"/>
      <c r="U17" s="6"/>
    </row>
    <row r="18" spans="1:21" x14ac:dyDescent="0.2">
      <c r="A18" s="6">
        <v>13</v>
      </c>
      <c r="B18" s="23">
        <f t="shared" ref="B18" si="8">+C18</f>
        <v>45123</v>
      </c>
      <c r="C18" s="24">
        <v>45123</v>
      </c>
      <c r="D18" s="25">
        <v>0.79166666666666663</v>
      </c>
      <c r="E18" s="26"/>
      <c r="F18" s="13" t="str" cm="1">
        <f t="array" aca="1" ref="F18" ca="1">IF(INDIRECT(ADDRESS($N18,$N$43))+INDIRECT(ADDRESS($N18,$O$43))&gt;0,IF((INDIRECT(ADDRESS($N18,$N$43)))&lt;(INDIRECT(ADDRESS($N18,$O$43))),CONCATENATE($R18,(INDIRECT(ADDRESS($N18,$N$42)))),CONCATENATE($R18,(INDIRECT(ADDRESS($N18,$O$42))))),$M18)</f>
        <v>S1/D1 - Punxsutawney LL</v>
      </c>
      <c r="G18" s="28">
        <v>3</v>
      </c>
      <c r="H18" s="28" t="s">
        <v>40</v>
      </c>
      <c r="I18" s="13" t="str" cm="1">
        <f t="array" aca="1" ref="I18" ca="1">IF(INDIRECT(ADDRESS($O18,$N$43))+INDIRECT(ADDRESS($O18,$O$43))&gt;0,IF((INDIRECT(ADDRESS($O18,$N$43)))&gt;(INDIRECT(ADDRESS($O18,$O$43))),CONCATENATE($U18,(INDIRECT(ADDRESS($O18,$N$42)))),CONCATENATE($U18,(INDIRECT(ADDRESS($O18,$O$42))))),$P18)</f>
        <v>S7/D28 - Caln LL</v>
      </c>
      <c r="J18" s="28">
        <v>4</v>
      </c>
      <c r="K18" s="28" t="s">
        <v>44</v>
      </c>
      <c r="M18" s="6" t="s">
        <v>31</v>
      </c>
      <c r="N18" s="6">
        <v>14</v>
      </c>
      <c r="O18" s="6">
        <v>16</v>
      </c>
      <c r="P18" s="6" t="s">
        <v>30</v>
      </c>
      <c r="R18" s="6"/>
      <c r="S18" s="6"/>
      <c r="T18" s="6"/>
      <c r="U18" s="6"/>
    </row>
    <row r="19" spans="1:21" x14ac:dyDescent="0.2">
      <c r="A19" s="6"/>
      <c r="B19" s="23"/>
      <c r="C19" s="24"/>
      <c r="D19" s="25"/>
      <c r="E19" s="26"/>
      <c r="F19" s="29"/>
      <c r="G19" s="28"/>
      <c r="H19" s="28"/>
      <c r="I19" s="29"/>
      <c r="J19" s="28"/>
      <c r="K19" s="28"/>
      <c r="M19" s="6"/>
      <c r="N19" s="6"/>
      <c r="O19" s="6"/>
      <c r="P19" s="6"/>
      <c r="R19" s="6"/>
      <c r="S19" s="6"/>
      <c r="T19" s="6"/>
      <c r="U19" s="6"/>
    </row>
    <row r="20" spans="1:21" x14ac:dyDescent="0.2">
      <c r="A20" s="6">
        <v>14</v>
      </c>
      <c r="B20" s="23">
        <f t="shared" si="1"/>
        <v>45124</v>
      </c>
      <c r="C20" s="24">
        <v>45124</v>
      </c>
      <c r="D20" s="25">
        <v>0.70833333333333337</v>
      </c>
      <c r="E20" s="26"/>
      <c r="F20" s="13" t="str" cm="1">
        <f t="array" aca="1" ref="F20" ca="1">IF(INDIRECT(ADDRESS($N20,$N$43))+INDIRECT(ADDRESS($N20,$O$43))&gt;0,IF((INDIRECT(ADDRESS($N20,$N$43)))&gt;(INDIRECT(ADDRESS($N20,$O$43))),CONCATENATE($R20,(INDIRECT(ADDRESS($N20,$N$42)))),CONCATENATE($R20,(INDIRECT(ADDRESS($N20,$O$42))))),$M20)</f>
        <v>S5/D17 - North Pocono LL</v>
      </c>
      <c r="G20" s="28">
        <v>4</v>
      </c>
      <c r="H20" s="28" t="s">
        <v>40</v>
      </c>
      <c r="I20" s="13" t="str" cm="1">
        <f t="array" aca="1" ref="I20" ca="1">IF(INDIRECT(ADDRESS($O20,$N$43))+INDIRECT(ADDRESS($O20,$O$43))&gt;0,IF((INDIRECT(ADDRESS($O20,$N$43)))&gt;(INDIRECT(ADDRESS($O20,$O$43))),CONCATENATE($U20,(INDIRECT(ADDRESS($O20,$N$42)))),CONCATENATE($U20,(INDIRECT(ADDRESS($O20,$O$42))))),$P20)</f>
        <v>S7/D28 - Caln LL</v>
      </c>
      <c r="J20" s="28">
        <v>2</v>
      </c>
      <c r="K20" s="28" t="s">
        <v>44</v>
      </c>
      <c r="M20" s="6" t="s">
        <v>32</v>
      </c>
      <c r="N20" s="6">
        <v>14</v>
      </c>
      <c r="O20" s="6">
        <v>18</v>
      </c>
      <c r="P20" s="6" t="s">
        <v>33</v>
      </c>
      <c r="R20" s="6"/>
      <c r="S20" s="6"/>
      <c r="T20" s="6"/>
      <c r="U20" s="6"/>
    </row>
    <row r="21" spans="1:21" x14ac:dyDescent="0.2">
      <c r="A21" s="6"/>
      <c r="B21" s="23"/>
      <c r="C21" s="24"/>
      <c r="D21" s="25"/>
      <c r="E21" s="26"/>
      <c r="F21" s="13"/>
      <c r="G21" s="28"/>
      <c r="H21" s="28"/>
      <c r="I21" s="13"/>
      <c r="J21" s="28"/>
      <c r="K21" s="28"/>
      <c r="M21" s="6"/>
      <c r="N21" s="6"/>
      <c r="O21" s="6"/>
      <c r="P21" s="6"/>
      <c r="R21" s="6"/>
      <c r="S21" s="6"/>
      <c r="T21" s="6"/>
      <c r="U21" s="6"/>
    </row>
    <row r="22" spans="1:21" x14ac:dyDescent="0.2">
      <c r="A22" s="6">
        <v>15</v>
      </c>
      <c r="B22" s="23">
        <f t="shared" si="1"/>
        <v>45124</v>
      </c>
      <c r="C22" s="24">
        <v>45124</v>
      </c>
      <c r="D22" s="25">
        <v>0.79166666666666663</v>
      </c>
      <c r="E22" s="26"/>
      <c r="F22" s="13" t="str" cm="1">
        <f t="array" aca="1" ref="F22" ca="1">IF(INDIRECT(ADDRESS($N22,$N$43))+INDIRECT(ADDRESS($N22,$O$43))&gt;0,IF((INDIRECT(ADDRESS($N22,$N$43)))&gt;(INDIRECT(ADDRESS($N22,$O$43))),CONCATENATE($R22,(INDIRECT(ADDRESS($N22,$N$42)))),CONCATENATE($R22,(INDIRECT(ADDRESS($N22,$O$42))))),$M22)</f>
        <v>S5/D17 - North Pocono LL</v>
      </c>
      <c r="G22" s="28"/>
      <c r="H22" s="28" t="s">
        <v>40</v>
      </c>
      <c r="I22" s="13" t="str">
        <f>IF(G20+J20&gt;0,(IF(J20&gt;G20,F20,"Not Necessary")),P22)</f>
        <v>Not Necessary</v>
      </c>
      <c r="J22" s="28"/>
      <c r="K22" s="28" t="s">
        <v>44</v>
      </c>
      <c r="M22" s="6" t="s">
        <v>34</v>
      </c>
      <c r="N22" s="6">
        <v>20</v>
      </c>
      <c r="O22" s="6">
        <v>20</v>
      </c>
      <c r="P22" s="6" t="s">
        <v>43</v>
      </c>
      <c r="R22" s="6"/>
      <c r="S22" s="6"/>
      <c r="T22" s="6"/>
      <c r="U22" s="6"/>
    </row>
    <row r="23" spans="1:21" x14ac:dyDescent="0.2">
      <c r="A23" s="6"/>
      <c r="B23" s="6"/>
      <c r="C23" s="7"/>
      <c r="D23" s="8"/>
      <c r="E23" s="15"/>
      <c r="F23" s="14"/>
      <c r="G23" s="12"/>
      <c r="H23" s="6"/>
      <c r="I23" s="6"/>
      <c r="J23" s="12"/>
      <c r="K23" s="6"/>
      <c r="M23" s="12"/>
      <c r="N23" s="12"/>
      <c r="O23" s="12"/>
      <c r="P23" s="12"/>
      <c r="R23" s="12"/>
      <c r="S23" s="12"/>
      <c r="T23" s="12"/>
      <c r="U23" s="12"/>
    </row>
    <row r="24" spans="1:21" x14ac:dyDescent="0.2">
      <c r="A24" s="17" t="s">
        <v>6</v>
      </c>
      <c r="B24" s="6"/>
      <c r="C24" s="7"/>
      <c r="D24" s="8"/>
      <c r="E24" s="9"/>
      <c r="F24" s="10" t="str">
        <f ca="1">IF($G22+$J22&gt;0,(IF($G22&gt;$J22,$F22,$I22)),(IF($G20+$J20&gt;0,(IF($G20&gt;$J20,$F20,$A24)),$A24)))</f>
        <v>S5/D17 - North Pocono LL</v>
      </c>
      <c r="G24" s="6"/>
      <c r="H24" s="6"/>
      <c r="I24" s="10"/>
      <c r="J24" s="6"/>
      <c r="K24" s="6"/>
      <c r="M24" s="6"/>
      <c r="N24" s="6"/>
      <c r="O24" s="6"/>
      <c r="P24" s="6"/>
      <c r="R24" s="6"/>
      <c r="S24" s="6"/>
      <c r="T24" s="6"/>
      <c r="U24" s="6"/>
    </row>
    <row r="42" spans="14:15" x14ac:dyDescent="0.2">
      <c r="N42" s="6">
        <v>6</v>
      </c>
      <c r="O42" s="6">
        <v>9</v>
      </c>
    </row>
    <row r="43" spans="14:15" x14ac:dyDescent="0.2">
      <c r="N43" s="6">
        <v>7</v>
      </c>
      <c r="O43" s="6">
        <v>10</v>
      </c>
    </row>
  </sheetData>
  <mergeCells count="3">
    <mergeCell ref="F1:J1"/>
    <mergeCell ref="M1:P1"/>
    <mergeCell ref="R1:U1"/>
  </mergeCells>
  <phoneticPr fontId="3" type="noConversion"/>
  <printOptions horizontalCentered="1"/>
  <pageMargins left="0.25" right="0.25" top="0.5" bottom="0.5" header="0.25" footer="0.25"/>
  <pageSetup scale="89" orientation="landscape" horizontalDpi="4294967293" r:id="rId1"/>
  <headerFooter alignWithMargins="0">
    <oddHeader>&amp;F</oddHeader>
    <oddFooter>&amp;L&amp;A&amp;C&amp;D&amp;RPage &amp;P</oddFooter>
  </headerFooter>
  <ignoredErrors>
    <ignoredError sqref="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workbookViewId="0">
      <selection activeCell="G23" sqref="G23"/>
    </sheetView>
  </sheetViews>
  <sheetFormatPr defaultColWidth="9.140625" defaultRowHeight="12.75" x14ac:dyDescent="0.2"/>
  <cols>
    <col min="1" max="1" width="25.7109375" style="18" customWidth="1"/>
    <col min="2" max="7" width="22.7109375" style="1" customWidth="1"/>
    <col min="8" max="9" width="12.7109375" style="18" customWidth="1"/>
    <col min="10" max="16384" width="9.140625" style="18"/>
  </cols>
  <sheetData>
    <row r="1" spans="1:14" ht="11.85" customHeight="1" x14ac:dyDescent="0.2">
      <c r="A1" s="21" t="str">
        <f>+SCHEDULE!F2</f>
        <v>S1/D1 - Punxsutawney LL</v>
      </c>
      <c r="H1" s="1"/>
      <c r="I1" s="1"/>
      <c r="J1" s="1"/>
      <c r="K1" s="1"/>
      <c r="L1" s="1"/>
      <c r="M1" s="1"/>
      <c r="N1" s="1"/>
    </row>
    <row r="2" spans="1:14" ht="11.85" customHeight="1" x14ac:dyDescent="0.2">
      <c r="A2" s="31" t="str">
        <f>_xlfn.CONCAT("(",SCHEDULE!$A2,") - ",TEXT(SCHEDULE!$C2,"DDD M/D")," ",TEXT(SCHEDULE!$D2,"H:MM AM/PM"),"
 (",SCHEDULE!$K2,")")</f>
        <v>(1) - Thu 7/13 10:00 AM
 (S2/D7 - Fairchance LL)</v>
      </c>
      <c r="B2" s="21" t="str">
        <f ca="1">+SCHEDULE!F7</f>
        <v>S1/D1 - Punxsutawney LL</v>
      </c>
      <c r="H2" s="1"/>
      <c r="I2" s="1"/>
      <c r="J2" s="1"/>
      <c r="K2" s="1"/>
      <c r="L2" s="1"/>
      <c r="M2" s="1"/>
      <c r="N2" s="1"/>
    </row>
    <row r="3" spans="1:14" ht="11.85" customHeight="1" x14ac:dyDescent="0.2">
      <c r="A3" s="33"/>
      <c r="B3" s="31" t="str">
        <f>_xlfn.CONCAT("(",SCHEDULE!$A7,") - ",TEXT(SCHEDULE!$C7,"DDD M/D")," ",TEXT(SCHEDULE!$D7,"H:MM AM/PM"),"
 (",SCHEDULE!$K7,")")</f>
        <v>(5) - Fri 7/14 3:00 PM
 (S2/D7 - Fairchance LL)</v>
      </c>
      <c r="H3" s="1"/>
      <c r="I3" s="1"/>
      <c r="J3" s="1"/>
      <c r="K3" s="1"/>
      <c r="L3" s="1"/>
      <c r="M3" s="1"/>
      <c r="N3" s="1"/>
    </row>
    <row r="4" spans="1:14" ht="11.85" customHeight="1" x14ac:dyDescent="0.2">
      <c r="A4" s="21" t="str">
        <f>+SCHEDULE!I2</f>
        <v>S7/D28 - Caln LL</v>
      </c>
      <c r="B4" s="32"/>
      <c r="D4" s="21" t="str">
        <f ca="1">+SCHEDULE!F14</f>
        <v>S1/D1 - Punxsutawney LL</v>
      </c>
      <c r="H4" s="1"/>
      <c r="I4" s="1"/>
      <c r="J4" s="1"/>
      <c r="K4" s="1"/>
      <c r="L4" s="1"/>
      <c r="M4" s="1"/>
      <c r="N4" s="1"/>
    </row>
    <row r="5" spans="1:14" ht="11.85" customHeight="1" x14ac:dyDescent="0.2">
      <c r="A5" s="1"/>
      <c r="B5" s="32"/>
      <c r="C5" s="19"/>
      <c r="D5" s="31" t="str">
        <f>_xlfn.CONCAT("(",SCHEDULE!$A14,") - ",TEXT(SCHEDULE!$C14,"DDD M/D")," ",TEXT(SCHEDULE!$D14,"H:MM AM/PM"),"
 (",SCHEDULE!$K14,")")</f>
        <v>(11) - Sat 7/15 12:00 PM
 (S2/D7 - Fairchance LL)</v>
      </c>
      <c r="H5" s="1"/>
      <c r="I5" s="1"/>
      <c r="J5" s="1"/>
      <c r="K5" s="1"/>
      <c r="L5" s="1"/>
      <c r="M5" s="1"/>
      <c r="N5" s="1"/>
    </row>
    <row r="6" spans="1:14" ht="11.85" customHeight="1" x14ac:dyDescent="0.2">
      <c r="A6" s="21" t="str">
        <f>+SCHEDULE!F3</f>
        <v>S4/D7 - Indiana (PA) LL</v>
      </c>
      <c r="B6" s="32"/>
      <c r="D6" s="32"/>
      <c r="H6" s="1"/>
      <c r="I6" s="1"/>
      <c r="J6" s="1"/>
      <c r="K6" s="1"/>
      <c r="L6" s="1"/>
      <c r="M6" s="1"/>
      <c r="N6" s="1"/>
    </row>
    <row r="7" spans="1:14" ht="11.85" customHeight="1" x14ac:dyDescent="0.2">
      <c r="A7" s="31" t="str">
        <f>_xlfn.CONCAT("(",SCHEDULE!$A3,") - ",TEXT(SCHEDULE!$C3,"DDD M/D")," ",TEXT(SCHEDULE!$D3,"H:MM AM/PM"),"
 (",SCHEDULE!$K3,")")</f>
        <v>(2) - Thu 7/13 12:00 PM
 (S2/D7 - Fairchance LL)</v>
      </c>
      <c r="B7" s="33"/>
      <c r="D7" s="32"/>
      <c r="H7" s="1"/>
      <c r="I7" s="1"/>
      <c r="J7" s="1"/>
      <c r="K7" s="1"/>
      <c r="L7" s="1"/>
      <c r="M7" s="1"/>
      <c r="N7" s="1"/>
    </row>
    <row r="8" spans="1:14" ht="11.85" customHeight="1" x14ac:dyDescent="0.2">
      <c r="A8" s="33"/>
      <c r="B8" s="21" t="str">
        <f ca="1">+SCHEDULE!I7</f>
        <v>S4/D7 - Indiana (PA) LL</v>
      </c>
      <c r="D8" s="32"/>
      <c r="H8" s="1"/>
      <c r="I8" s="1"/>
      <c r="J8" s="1"/>
      <c r="K8" s="1"/>
      <c r="L8" s="1"/>
      <c r="M8" s="1"/>
      <c r="N8" s="1"/>
    </row>
    <row r="9" spans="1:14" ht="11.85" customHeight="1" x14ac:dyDescent="0.2">
      <c r="A9" s="21" t="str">
        <f>+SCHEDULE!I3</f>
        <v>S6/D30 - Warrington LL</v>
      </c>
      <c r="D9" s="32"/>
      <c r="E9" s="21" t="str">
        <f ca="1">+SCHEDULE!F20</f>
        <v>S5/D17 - North Pocono LL</v>
      </c>
      <c r="H9" s="1"/>
      <c r="I9" s="1"/>
      <c r="J9" s="1"/>
      <c r="K9" s="1"/>
      <c r="L9" s="1"/>
      <c r="M9" s="1"/>
      <c r="N9" s="1"/>
    </row>
    <row r="10" spans="1:14" ht="11.85" customHeight="1" x14ac:dyDescent="0.2">
      <c r="A10" s="1"/>
      <c r="D10" s="32"/>
      <c r="E10" s="31" t="str">
        <f>_xlfn.CONCAT("(",SCHEDULE!$A20,") - ",TEXT(SCHEDULE!$C20,"DDD M/D")," ",TEXT(SCHEDULE!$D20,"H:MM AM/PM"),"
 (",SCHEDULE!$K20,")")</f>
        <v>(14) - Mon 7/17 5:00 PM
 (S2/D7 - Fairchance LL)</v>
      </c>
      <c r="H10" s="1"/>
      <c r="I10" s="1"/>
      <c r="J10" s="1"/>
      <c r="K10" s="1"/>
      <c r="L10" s="1"/>
      <c r="M10" s="1"/>
      <c r="N10" s="1"/>
    </row>
    <row r="11" spans="1:14" ht="11.85" customHeight="1" x14ac:dyDescent="0.2">
      <c r="A11" s="21" t="str">
        <f>+SCHEDULE!F4</f>
        <v>S3/D12 - Jersey Shore LL</v>
      </c>
      <c r="D11" s="32"/>
      <c r="E11" s="32"/>
      <c r="H11" s="1"/>
      <c r="I11" s="1"/>
      <c r="J11" s="1"/>
      <c r="K11" s="1"/>
      <c r="L11" s="1"/>
      <c r="M11" s="1"/>
      <c r="N11" s="1"/>
    </row>
    <row r="12" spans="1:14" ht="11.85" customHeight="1" x14ac:dyDescent="0.2">
      <c r="A12" s="31" t="str">
        <f>_xlfn.CONCAT("(",SCHEDULE!$A4,") - ",TEXT(SCHEDULE!$C4,"DDD M/D")," ",TEXT(SCHEDULE!$D4,"H:MM AM/PM"),"
 (",SCHEDULE!$K4,")")</f>
        <v>(3) - Thu 7/13 3:00 PM
 (S2/D7 - Fairchance LL)</v>
      </c>
      <c r="B12" s="21" t="str">
        <f ca="1">+SCHEDULE!F8</f>
        <v>S5/D17 - North Pocono LL</v>
      </c>
      <c r="D12" s="32"/>
      <c r="E12" s="32"/>
      <c r="H12" s="1"/>
      <c r="I12" s="1"/>
      <c r="J12" s="1"/>
      <c r="K12" s="1"/>
      <c r="L12" s="1"/>
      <c r="M12" s="1"/>
      <c r="N12" s="1"/>
    </row>
    <row r="13" spans="1:14" ht="11.85" customHeight="1" x14ac:dyDescent="0.2">
      <c r="A13" s="33"/>
      <c r="B13" s="31" t="str">
        <f>_xlfn.CONCAT("(",SCHEDULE!$A8,") - ",TEXT(SCHEDULE!$C8,"DDD M/D")," ",TEXT(SCHEDULE!$D8,"H:MM AM/PM"),"
 (",SCHEDULE!$K8,")")</f>
        <v>(6) - Fri 7/14 5:00 PM
 (S2/D7 - Fairchance LL)</v>
      </c>
      <c r="D13" s="32"/>
      <c r="E13" s="32"/>
      <c r="H13" s="1"/>
      <c r="I13" s="1"/>
      <c r="J13" s="1"/>
      <c r="K13" s="1"/>
      <c r="L13" s="1"/>
      <c r="M13" s="1"/>
      <c r="N13" s="1"/>
    </row>
    <row r="14" spans="1:14" ht="11.85" customHeight="1" x14ac:dyDescent="0.2">
      <c r="A14" s="21" t="str">
        <f>+SCHEDULE!I4</f>
        <v>S5/D17 - North Pocono LL</v>
      </c>
      <c r="B14" s="32"/>
      <c r="D14" s="32"/>
      <c r="E14" s="32"/>
      <c r="H14" s="1"/>
      <c r="I14" s="1"/>
      <c r="J14" s="1"/>
      <c r="K14" s="1"/>
      <c r="L14" s="1"/>
      <c r="M14" s="1"/>
      <c r="N14" s="1"/>
    </row>
    <row r="15" spans="1:14" ht="11.85" customHeight="1" x14ac:dyDescent="0.2">
      <c r="A15" s="1"/>
      <c r="B15" s="32"/>
      <c r="C15" s="20"/>
      <c r="D15" s="33"/>
      <c r="E15" s="32"/>
      <c r="F15" s="21" t="str">
        <f ca="1">+SCHEDULE!F22</f>
        <v>S5/D17 - North Pocono LL</v>
      </c>
      <c r="H15" s="1"/>
      <c r="I15" s="1"/>
      <c r="J15" s="1"/>
      <c r="K15" s="1"/>
      <c r="L15" s="1"/>
      <c r="M15" s="1"/>
      <c r="N15" s="1"/>
    </row>
    <row r="16" spans="1:14" ht="11.85" customHeight="1" x14ac:dyDescent="0.2">
      <c r="A16" s="21" t="str">
        <f>+SCHEDULE!F5</f>
        <v>S2/D9 - Bullskin Township LL</v>
      </c>
      <c r="B16" s="32"/>
      <c r="D16" s="21" t="str">
        <f ca="1">+SCHEDULE!I14</f>
        <v>S5/D17 - North Pocono LL</v>
      </c>
      <c r="E16" s="32"/>
      <c r="F16" s="31" t="str">
        <f>_xlfn.CONCAT("(",SCHEDULE!$A22,") - ",TEXT(SCHEDULE!$C22,"DDD M/D")," ",TEXT(SCHEDULE!$D22,"H:MM AM/PM"),"
 (",SCHEDULE!$K22,")")</f>
        <v>(15) - Mon 7/17 7:00 PM
 (S2/D7 - Fairchance LL)</v>
      </c>
      <c r="H16" s="1"/>
      <c r="I16" s="1"/>
      <c r="J16" s="1"/>
      <c r="K16" s="1"/>
      <c r="L16" s="1"/>
      <c r="M16" s="1"/>
      <c r="N16" s="1"/>
    </row>
    <row r="17" spans="1:14" ht="11.85" customHeight="1" x14ac:dyDescent="0.2">
      <c r="A17" s="31" t="str">
        <f>_xlfn.CONCAT("(",SCHEDULE!$A5,") - ",TEXT(SCHEDULE!$C5,"DDD M/D")," ",TEXT(SCHEDULE!$D5,"H:MM AM/PM"),"
 (",SCHEDULE!$K5,")")</f>
        <v>(4) - Thu 7/13 5:00 PM
 (S2/D7 - Fairchance LL)</v>
      </c>
      <c r="B17" s="33"/>
      <c r="E17" s="32"/>
      <c r="F17" s="32"/>
      <c r="H17" s="1"/>
      <c r="I17" s="1"/>
      <c r="J17" s="1"/>
      <c r="K17" s="1"/>
      <c r="L17" s="1"/>
      <c r="M17" s="1"/>
      <c r="N17" s="1"/>
    </row>
    <row r="18" spans="1:14" ht="11.85" customHeight="1" x14ac:dyDescent="0.2">
      <c r="A18" s="33"/>
      <c r="B18" s="21" t="str">
        <f ca="1">+SCHEDULE!I8</f>
        <v>S8/D27 - Lower Perk LL</v>
      </c>
      <c r="E18" s="32"/>
      <c r="F18" s="32"/>
      <c r="H18" s="1"/>
      <c r="I18" s="1"/>
      <c r="J18" s="1"/>
      <c r="K18" s="1"/>
      <c r="L18" s="1"/>
      <c r="M18" s="1"/>
      <c r="N18" s="1"/>
    </row>
    <row r="19" spans="1:14" ht="11.85" customHeight="1" x14ac:dyDescent="0.2">
      <c r="A19" s="21" t="str">
        <f>+SCHEDULE!I5</f>
        <v>S8/D27 - Lower Perk LL</v>
      </c>
      <c r="D19" s="21" t="str">
        <f ca="1">+SCHEDULE!F18</f>
        <v>S1/D1 - Punxsutawney LL</v>
      </c>
      <c r="E19" s="32"/>
      <c r="F19" s="32"/>
      <c r="H19" s="1"/>
      <c r="I19" s="1"/>
      <c r="J19" s="1"/>
      <c r="K19" s="1"/>
      <c r="L19" s="1"/>
      <c r="M19" s="1"/>
      <c r="N19" s="1"/>
    </row>
    <row r="20" spans="1:14" ht="11.85" customHeight="1" x14ac:dyDescent="0.2">
      <c r="A20" s="1"/>
      <c r="D20" s="34" t="str">
        <f>_xlfn.CONCAT("(",SCHEDULE!$A18,") - ",TEXT(SCHEDULE!$C18,"DDD M/D")," ",TEXT(SCHEDULE!$D18,"H:MM AM/PM"),"
 (",SCHEDULE!$K18,")")</f>
        <v>(13) - Sun 7/16 7:00 PM
 (S2/D7 - Fairchance LL)</v>
      </c>
      <c r="E20" s="32"/>
      <c r="F20" s="32"/>
      <c r="H20" s="1"/>
      <c r="I20" s="1"/>
      <c r="J20" s="1"/>
      <c r="K20" s="1"/>
      <c r="L20" s="1"/>
      <c r="M20" s="1"/>
      <c r="N20" s="1"/>
    </row>
    <row r="21" spans="1:14" ht="11.25" customHeight="1" x14ac:dyDescent="0.2">
      <c r="A21" s="1"/>
      <c r="D21" s="32"/>
      <c r="E21" s="32"/>
      <c r="F21" s="32"/>
      <c r="H21" s="1"/>
      <c r="I21" s="1"/>
      <c r="J21" s="1"/>
      <c r="K21" s="1"/>
      <c r="L21" s="1"/>
      <c r="M21" s="1"/>
      <c r="N21" s="1"/>
    </row>
    <row r="22" spans="1:14" ht="11.85" customHeight="1" x14ac:dyDescent="0.2">
      <c r="A22" s="1"/>
      <c r="B22" s="21" t="str">
        <f ca="1">+SCHEDULE!F12</f>
        <v>S8/D27 - Lower Perk LL</v>
      </c>
      <c r="D22" s="32"/>
      <c r="E22" s="32"/>
      <c r="F22" s="32"/>
      <c r="H22" s="1"/>
      <c r="I22" s="1"/>
      <c r="J22" s="1"/>
      <c r="K22" s="1"/>
      <c r="L22" s="1"/>
      <c r="M22" s="1"/>
      <c r="N22" s="1"/>
    </row>
    <row r="23" spans="1:14" ht="11.85" customHeight="1" x14ac:dyDescent="0.2">
      <c r="A23" s="21" t="str">
        <f ca="1">+SCHEDULE!F9</f>
        <v>S7/D28 - Caln LL</v>
      </c>
      <c r="B23" s="31" t="str">
        <f>_xlfn.CONCAT("(",SCHEDULE!$A12,") - ",TEXT(SCHEDULE!$C12,"DDD M/D")," ",TEXT(SCHEDULE!$D12,"H:MM AM/PM"),"
 (",SCHEDULE!$K12,")")</f>
        <v>(9) - Sat 7/15 10:00 AM
 (S2/D7 - Fairchance LL)</v>
      </c>
      <c r="C23" s="21" t="str">
        <f ca="1">+SCHEDULE!F16</f>
        <v>S7/D28 - Caln LL</v>
      </c>
      <c r="D23" s="32"/>
      <c r="E23" s="33"/>
      <c r="F23" s="32"/>
      <c r="G23" s="22" t="str">
        <f ca="1">+SCHEDULE!F24</f>
        <v>S5/D17 - North Pocono LL</v>
      </c>
      <c r="H23" s="1"/>
      <c r="I23" s="1"/>
      <c r="J23" s="1"/>
      <c r="K23" s="1"/>
      <c r="L23" s="1"/>
      <c r="M23" s="1"/>
    </row>
    <row r="24" spans="1:14" ht="11.85" customHeight="1" x14ac:dyDescent="0.2">
      <c r="A24" s="31" t="str">
        <f>_xlfn.CONCAT("(",SCHEDULE!$A9,") - ",TEXT(SCHEDULE!$C9,"DDD M/D")," ",TEXT(SCHEDULE!$D9,"H:MM AM/PM"),"
 (",SCHEDULE!$K9,")")</f>
        <v>(7) - Fri 7/14 10:00 AM
 (S2/D7 - Fairchance LL)</v>
      </c>
      <c r="B24" s="33"/>
      <c r="C24" s="34" t="str">
        <f>_xlfn.CONCAT("(",SCHEDULE!$A16,") - ",TEXT(SCHEDULE!$C16,"DDD M/D")," ",TEXT(SCHEDULE!$D16,"H:MM AM/PM"),"
 (",SCHEDULE!$K16,")")</f>
        <v>(12) - Sun 7/16 5:00 PM
 (S2/D7 - Fairchance LL)</v>
      </c>
      <c r="D24" s="32"/>
      <c r="E24" s="21" t="str">
        <f ca="1">+SCHEDULE!I20</f>
        <v>S7/D28 - Caln LL</v>
      </c>
      <c r="F24" s="32"/>
      <c r="H24" s="1"/>
      <c r="I24" s="1"/>
      <c r="J24" s="1"/>
      <c r="K24" s="1"/>
      <c r="L24" s="1"/>
      <c r="M24" s="1"/>
    </row>
    <row r="25" spans="1:14" ht="11.85" customHeight="1" x14ac:dyDescent="0.2">
      <c r="A25" s="33"/>
      <c r="B25" s="21" t="str">
        <f ca="1">+SCHEDULE!I12</f>
        <v>S7/D28 - Caln LL</v>
      </c>
      <c r="C25" s="32"/>
      <c r="D25" s="32"/>
      <c r="F25" s="32"/>
      <c r="H25" s="1"/>
      <c r="I25" s="1"/>
      <c r="J25" s="1"/>
      <c r="K25" s="1"/>
      <c r="L25" s="1"/>
      <c r="M25" s="1"/>
    </row>
    <row r="26" spans="1:14" ht="11.85" customHeight="1" x14ac:dyDescent="0.2">
      <c r="A26" s="21" t="str">
        <f ca="1">+SCHEDULE!I9</f>
        <v>S6/D30 - Warrington LL</v>
      </c>
      <c r="C26" s="32"/>
      <c r="D26" s="32"/>
      <c r="F26" s="32"/>
      <c r="H26" s="1"/>
      <c r="I26" s="1"/>
      <c r="J26" s="1"/>
      <c r="K26" s="1"/>
      <c r="L26" s="1"/>
      <c r="M26" s="1"/>
    </row>
    <row r="27" spans="1:14" ht="11.85" customHeight="1" x14ac:dyDescent="0.2">
      <c r="A27" s="1"/>
      <c r="C27" s="32"/>
      <c r="D27" s="33"/>
      <c r="F27" s="32"/>
      <c r="H27" s="1"/>
      <c r="I27" s="1"/>
      <c r="J27" s="1"/>
      <c r="K27" s="1"/>
      <c r="L27" s="1"/>
      <c r="M27" s="1"/>
    </row>
    <row r="28" spans="1:14" ht="11.85" customHeight="1" x14ac:dyDescent="0.2">
      <c r="A28" s="21" t="str">
        <f ca="1">+SCHEDULE!F10</f>
        <v>S3/D12 - Jersey Shore LL</v>
      </c>
      <c r="C28" s="32"/>
      <c r="D28" s="21" t="str">
        <f ca="1">+SCHEDULE!I18</f>
        <v>S7/D28 - Caln LL</v>
      </c>
      <c r="F28" s="32"/>
      <c r="H28" s="1"/>
      <c r="I28" s="1"/>
      <c r="J28" s="1"/>
      <c r="K28" s="1"/>
      <c r="L28" s="1"/>
      <c r="M28" s="1"/>
    </row>
    <row r="29" spans="1:14" ht="11.85" customHeight="1" x14ac:dyDescent="0.2">
      <c r="A29" s="31" t="str">
        <f>_xlfn.CONCAT("(",SCHEDULE!$A10,") - ",TEXT(SCHEDULE!$C10,"DDD M/D")," ",TEXT(SCHEDULE!$D10,"H:MM AM/PM"),"
 (",SCHEDULE!$K10,")")</f>
        <v>(8) - Fri 7/14 12:00 PM
 (S2/D7 - Fairchance LL)</v>
      </c>
      <c r="B29" s="21" t="str">
        <f ca="1">+SCHEDULE!F13</f>
        <v>S3/D12 - Jersey Shore LL</v>
      </c>
      <c r="C29" s="32"/>
      <c r="F29" s="32"/>
      <c r="H29" s="1"/>
      <c r="I29" s="1"/>
      <c r="J29" s="1"/>
      <c r="K29" s="1"/>
      <c r="L29" s="1"/>
      <c r="M29" s="1"/>
    </row>
    <row r="30" spans="1:14" ht="11.85" customHeight="1" x14ac:dyDescent="0.2">
      <c r="A30" s="33"/>
      <c r="B30" s="31" t="str">
        <f>_xlfn.CONCAT("(",SCHEDULE!$A13,") - ",TEXT(SCHEDULE!$C13,"DDD M/D")," ",TEXT(SCHEDULE!$D13,"H:MM AM/PM"),"
 (",SCHEDULE!$K13,")")</f>
        <v>(10) - Sat 7/15 3:00 PM
 (S2/D7 - Fairchance LL)</v>
      </c>
      <c r="C30" s="33"/>
      <c r="F30" s="32"/>
      <c r="H30" s="1"/>
      <c r="I30" s="1"/>
      <c r="J30" s="1"/>
      <c r="K30" s="1"/>
      <c r="L30" s="1"/>
      <c r="M30" s="1"/>
    </row>
    <row r="31" spans="1:14" ht="11.85" customHeight="1" x14ac:dyDescent="0.2">
      <c r="A31" s="21" t="str">
        <f ca="1">+SCHEDULE!I10</f>
        <v>S2/D9 - Bullskin Township LL</v>
      </c>
      <c r="B31" s="33"/>
      <c r="C31" s="21" t="str">
        <f ca="1">+SCHEDULE!I16</f>
        <v>S3/D12 - Jersey Shore LL</v>
      </c>
      <c r="F31" s="33"/>
      <c r="H31" s="1"/>
      <c r="I31" s="1"/>
      <c r="J31" s="1"/>
      <c r="K31" s="1"/>
      <c r="L31" s="1"/>
      <c r="M31" s="1"/>
    </row>
    <row r="32" spans="1:14" ht="11.85" customHeight="1" x14ac:dyDescent="0.2">
      <c r="A32" s="1"/>
      <c r="B32" s="21" t="str">
        <f ca="1">+SCHEDULE!I13</f>
        <v>S4/D7 - Indiana (PA) LL</v>
      </c>
      <c r="F32" s="21" t="str">
        <f>+SCHEDULE!I22</f>
        <v>Not Necessary</v>
      </c>
      <c r="H32" s="1"/>
      <c r="I32" s="1"/>
      <c r="J32" s="1"/>
      <c r="K32" s="1"/>
      <c r="L32" s="1"/>
      <c r="M32" s="1"/>
    </row>
    <row r="33" spans="1:14" ht="11.85" customHeight="1" x14ac:dyDescent="0.2">
      <c r="A33" s="1"/>
      <c r="H33" s="1"/>
      <c r="I33" s="1"/>
      <c r="J33" s="1"/>
      <c r="K33" s="1"/>
      <c r="L33" s="1"/>
      <c r="M33" s="1"/>
    </row>
    <row r="34" spans="1:14" ht="11.85" customHeight="1" x14ac:dyDescent="0.2">
      <c r="A34" s="1"/>
      <c r="H34" s="1"/>
      <c r="I34" s="1"/>
      <c r="J34" s="1"/>
      <c r="K34" s="1"/>
      <c r="L34" s="1"/>
      <c r="M34" s="1"/>
    </row>
    <row r="35" spans="1:14" ht="11.85" customHeight="1" x14ac:dyDescent="0.2">
      <c r="A35" s="1"/>
      <c r="H35" s="1"/>
      <c r="I35" s="1"/>
      <c r="J35" s="1"/>
      <c r="K35" s="1"/>
      <c r="L35" s="1"/>
      <c r="M35" s="1"/>
    </row>
    <row r="36" spans="1:14" ht="11.85" customHeight="1" x14ac:dyDescent="0.2">
      <c r="A36" s="1"/>
      <c r="H36" s="1"/>
      <c r="I36" s="1"/>
      <c r="J36" s="1"/>
      <c r="K36" s="1"/>
      <c r="L36" s="1"/>
      <c r="M36" s="1"/>
    </row>
    <row r="37" spans="1:14" ht="11.85" customHeight="1" x14ac:dyDescent="0.2">
      <c r="A37" s="1"/>
      <c r="H37" s="1"/>
      <c r="I37" s="1"/>
      <c r="J37" s="1"/>
      <c r="K37" s="1"/>
      <c r="L37" s="1"/>
      <c r="M37" s="1"/>
    </row>
    <row r="38" spans="1:14" ht="11.85" customHeight="1" x14ac:dyDescent="0.2">
      <c r="A38" s="1"/>
      <c r="H38" s="1"/>
      <c r="I38" s="1"/>
      <c r="J38" s="1"/>
      <c r="K38" s="1"/>
      <c r="L38" s="1"/>
      <c r="M38" s="1"/>
    </row>
    <row r="39" spans="1:14" ht="11.85" customHeight="1" x14ac:dyDescent="0.2">
      <c r="A39" s="1"/>
      <c r="H39" s="1"/>
      <c r="I39" s="1"/>
      <c r="J39" s="1"/>
      <c r="K39" s="1"/>
      <c r="L39" s="1"/>
      <c r="M39" s="1"/>
    </row>
    <row r="40" spans="1:14" ht="11.85" customHeight="1" x14ac:dyDescent="0.2">
      <c r="A40" s="1"/>
      <c r="H40" s="1"/>
      <c r="I40" s="1"/>
      <c r="J40" s="1"/>
      <c r="K40" s="1"/>
      <c r="L40" s="1"/>
      <c r="M40" s="1"/>
    </row>
    <row r="41" spans="1:14" ht="11.85" customHeight="1" x14ac:dyDescent="0.2">
      <c r="A41" s="1"/>
      <c r="H41" s="1"/>
      <c r="I41" s="1"/>
      <c r="J41" s="1"/>
      <c r="K41" s="1"/>
      <c r="L41" s="1"/>
      <c r="M41" s="1"/>
      <c r="N41" s="1"/>
    </row>
    <row r="42" spans="1:14" ht="11.85" customHeight="1" x14ac:dyDescent="0.2">
      <c r="A42" s="1"/>
      <c r="H42" s="1"/>
      <c r="I42" s="1"/>
      <c r="J42" s="1"/>
      <c r="K42" s="1"/>
      <c r="L42" s="1"/>
      <c r="M42" s="1"/>
      <c r="N42" s="1"/>
    </row>
    <row r="43" spans="1:14" ht="11.85" customHeight="1" x14ac:dyDescent="0.2">
      <c r="A43" s="1"/>
      <c r="H43" s="1"/>
      <c r="I43" s="1"/>
      <c r="J43" s="1"/>
      <c r="K43" s="1"/>
      <c r="L43" s="1"/>
      <c r="M43" s="1"/>
      <c r="N43" s="1"/>
    </row>
    <row r="44" spans="1:14" ht="11.85" customHeight="1" x14ac:dyDescent="0.2">
      <c r="A44" s="1"/>
      <c r="H44" s="1"/>
      <c r="I44" s="1"/>
      <c r="J44" s="1"/>
      <c r="K44" s="1"/>
      <c r="L44" s="1"/>
      <c r="M44" s="1"/>
      <c r="N44" s="1"/>
    </row>
    <row r="45" spans="1:14" ht="11.85" customHeight="1" x14ac:dyDescent="0.2">
      <c r="A45" s="1"/>
      <c r="H45" s="1"/>
      <c r="I45" s="1"/>
      <c r="J45" s="1"/>
      <c r="K45" s="1"/>
      <c r="L45" s="1"/>
      <c r="M45" s="1"/>
      <c r="N45" s="1"/>
    </row>
    <row r="46" spans="1:14" ht="11.85" customHeight="1" x14ac:dyDescent="0.2">
      <c r="A46" s="1"/>
      <c r="H46" s="1"/>
      <c r="I46" s="1"/>
      <c r="J46" s="1"/>
      <c r="K46" s="1"/>
      <c r="L46" s="1"/>
      <c r="M46" s="1"/>
      <c r="N46" s="1"/>
    </row>
    <row r="47" spans="1:14" ht="11.85" customHeight="1" x14ac:dyDescent="0.2">
      <c r="A47" s="1"/>
      <c r="H47" s="1"/>
      <c r="I47" s="1"/>
      <c r="J47" s="1"/>
      <c r="K47" s="1"/>
      <c r="L47" s="1"/>
      <c r="M47" s="1"/>
      <c r="N47" s="1"/>
    </row>
    <row r="48" spans="1:14" ht="11.85" customHeight="1" x14ac:dyDescent="0.2">
      <c r="A48" s="1"/>
      <c r="H48" s="1"/>
      <c r="I48" s="1"/>
      <c r="J48" s="1"/>
      <c r="K48" s="1"/>
      <c r="L48" s="1"/>
      <c r="M48" s="1"/>
      <c r="N48" s="1"/>
    </row>
    <row r="49" spans="1:14" ht="11.85" customHeight="1" x14ac:dyDescent="0.2">
      <c r="A49" s="1"/>
      <c r="H49" s="1"/>
      <c r="I49" s="1"/>
      <c r="J49" s="1"/>
      <c r="K49" s="1"/>
      <c r="L49" s="1"/>
      <c r="M49" s="1"/>
      <c r="N49" s="1"/>
    </row>
    <row r="50" spans="1:14" ht="11.85" customHeight="1" x14ac:dyDescent="0.2">
      <c r="A50" s="1"/>
      <c r="H50" s="1"/>
      <c r="I50" s="1"/>
      <c r="J50" s="1"/>
      <c r="K50" s="1"/>
      <c r="L50" s="1"/>
      <c r="M50" s="1"/>
      <c r="N50" s="1"/>
    </row>
    <row r="51" spans="1:14" x14ac:dyDescent="0.2">
      <c r="A51" s="1"/>
    </row>
    <row r="52" spans="1:14" x14ac:dyDescent="0.2">
      <c r="A52" s="1"/>
    </row>
    <row r="53" spans="1:14" x14ac:dyDescent="0.2">
      <c r="A53" s="1"/>
    </row>
    <row r="54" spans="1:14" x14ac:dyDescent="0.2">
      <c r="A54" s="1"/>
    </row>
    <row r="55" spans="1:14" x14ac:dyDescent="0.2">
      <c r="A55" s="1"/>
    </row>
    <row r="56" spans="1:14" x14ac:dyDescent="0.2">
      <c r="A56" s="1"/>
    </row>
    <row r="57" spans="1:14" x14ac:dyDescent="0.2">
      <c r="A57" s="1"/>
    </row>
    <row r="58" spans="1:14" x14ac:dyDescent="0.2">
      <c r="A58" s="1"/>
    </row>
    <row r="59" spans="1:14" x14ac:dyDescent="0.2">
      <c r="A59" s="1"/>
    </row>
    <row r="60" spans="1:14" x14ac:dyDescent="0.2">
      <c r="A60" s="1"/>
    </row>
    <row r="61" spans="1:14" x14ac:dyDescent="0.2">
      <c r="A61" s="1"/>
    </row>
    <row r="62" spans="1:14" x14ac:dyDescent="0.2">
      <c r="A62" s="1"/>
    </row>
    <row r="63" spans="1:14" x14ac:dyDescent="0.2">
      <c r="A63" s="1"/>
    </row>
    <row r="64" spans="1:14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</sheetData>
  <mergeCells count="15">
    <mergeCell ref="F16:F31"/>
    <mergeCell ref="A24:A25"/>
    <mergeCell ref="D5:D15"/>
    <mergeCell ref="A29:A30"/>
    <mergeCell ref="B23:B24"/>
    <mergeCell ref="B30:B31"/>
    <mergeCell ref="C24:C30"/>
    <mergeCell ref="D20:D27"/>
    <mergeCell ref="B13:B17"/>
    <mergeCell ref="A17:A18"/>
    <mergeCell ref="B3:B7"/>
    <mergeCell ref="A7:A8"/>
    <mergeCell ref="A12:A13"/>
    <mergeCell ref="A2:A3"/>
    <mergeCell ref="E10:E23"/>
  </mergeCells>
  <phoneticPr fontId="3" type="noConversion"/>
  <printOptions horizontalCentered="1"/>
  <pageMargins left="0.25" right="0.25" top="0.5" bottom="0.5" header="0.25" footer="0.25"/>
  <pageSetup orientation="landscape" horizontalDpi="4294967293" verticalDpi="0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8" sqref="A8"/>
    </sheetView>
  </sheetViews>
  <sheetFormatPr defaultRowHeight="12.75" x14ac:dyDescent="0.2"/>
  <sheetData>
    <row r="1" spans="1:2" x14ac:dyDescent="0.2">
      <c r="A1">
        <v>0</v>
      </c>
      <c r="B1" t="s">
        <v>7</v>
      </c>
    </row>
    <row r="2" spans="1:2" x14ac:dyDescent="0.2">
      <c r="A2">
        <v>1</v>
      </c>
      <c r="B2" t="s">
        <v>8</v>
      </c>
    </row>
    <row r="3" spans="1:2" x14ac:dyDescent="0.2">
      <c r="A3">
        <v>2</v>
      </c>
      <c r="B3" t="s">
        <v>9</v>
      </c>
    </row>
    <row r="4" spans="1:2" x14ac:dyDescent="0.2">
      <c r="A4">
        <v>3</v>
      </c>
      <c r="B4" t="s">
        <v>10</v>
      </c>
    </row>
    <row r="5" spans="1:2" x14ac:dyDescent="0.2">
      <c r="A5">
        <v>4</v>
      </c>
      <c r="B5" t="s">
        <v>11</v>
      </c>
    </row>
    <row r="6" spans="1:2" x14ac:dyDescent="0.2">
      <c r="A6">
        <v>5</v>
      </c>
      <c r="B6" t="s">
        <v>12</v>
      </c>
    </row>
    <row r="7" spans="1:2" x14ac:dyDescent="0.2">
      <c r="A7">
        <v>6</v>
      </c>
      <c r="B7" t="s">
        <v>13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BRACKET</vt:lpstr>
      <vt:lpstr>DAYS</vt:lpstr>
      <vt:lpstr>DOW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2017-05-25T05:20:52Z</cp:lastPrinted>
  <dcterms:created xsi:type="dcterms:W3CDTF">2005-05-15T21:01:56Z</dcterms:created>
  <dcterms:modified xsi:type="dcterms:W3CDTF">2023-07-19T04:52:26Z</dcterms:modified>
</cp:coreProperties>
</file>