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F:\Removable Disk\JB_Flash_Drive\Jeff\ELL_2022\PA_Dist_27\All_Stars\"/>
    </mc:Choice>
  </mc:AlternateContent>
  <xr:revisionPtr revIDLastSave="0" documentId="13_ncr:1_{33E728DD-7A5A-471C-B0EF-478645E2D2AD}" xr6:coauthVersionLast="47" xr6:coauthVersionMax="47" xr10:uidLastSave="{00000000-0000-0000-0000-000000000000}"/>
  <bookViews>
    <workbookView xWindow="-120" yWindow="-120" windowWidth="29040" windowHeight="15840" tabRatio="702" activeTab="2" xr2:uid="{00000000-000D-0000-FFFF-FFFF00000000}"/>
  </bookViews>
  <sheets>
    <sheet name="District 27" sheetId="1" r:id="rId1"/>
    <sheet name="League Host" sheetId="2" state="hidden" r:id="rId2"/>
    <sheet name="Schedule" sheetId="3" r:id="rId3"/>
    <sheet name="D27 Umps" sheetId="4" r:id="rId4"/>
    <sheet name="Scott Umps" sheetId="10" r:id="rId5"/>
    <sheet name="Field Locations" sheetId="6" r:id="rId6"/>
    <sheet name="Field Distances" sheetId="7" r:id="rId7"/>
    <sheet name="D27 Contacts" sheetId="8" r:id="rId8"/>
    <sheet name="D27 Presidents" sheetId="11" r:id="rId9"/>
    <sheet name="Road to World Series" sheetId="12" r:id="rId10"/>
  </sheets>
  <externalReferences>
    <externalReference r:id="rId11"/>
    <externalReference r:id="rId12"/>
  </externalReferences>
  <definedNames>
    <definedName name="_xlnm._FilterDatabase" localSheetId="3" hidden="1">'D27 Umps'!$A$1:$P$58</definedName>
    <definedName name="_xlnm._FilterDatabase" localSheetId="2" hidden="1">Schedule!$A$1:$Q$212</definedName>
    <definedName name="Day">#REF!</definedName>
    <definedName name="DOW">[1]DAYS!$A$1:$B$7</definedName>
    <definedName name="_xlnm.Print_Area" localSheetId="0">'District 27'!$A:$BO</definedName>
    <definedName name="_xlnm.Print_Titles" localSheetId="3">'D27 Umps'!#REF!</definedName>
    <definedName name="_xlnm.Print_Titles" localSheetId="0">'District 27'!$A:$A,'District 27'!$1:$1</definedName>
    <definedName name="_xlnm.Print_Titles" localSheetId="5">'Field Locations'!$1:$1</definedName>
    <definedName name="_xlnm.Print_Titles" localSheetId="2">Schedule!$1:$1</definedName>
    <definedName name="TEST">#REF!</definedName>
    <definedName name="TEST2">#REF!</definedName>
    <definedName name="TEST3">#REF!</definedName>
    <definedName name="TEST4">[2]DAYS!$A$1:$B$7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5" i="3" l="1"/>
  <c r="B198" i="3"/>
  <c r="B158" i="3" l="1"/>
  <c r="B130" i="3"/>
  <c r="B211" i="3" l="1"/>
  <c r="B204" i="3"/>
  <c r="B203" i="3"/>
  <c r="B212" i="3"/>
  <c r="B202" i="3"/>
  <c r="B201" i="3"/>
  <c r="B196" i="3"/>
  <c r="B193" i="3"/>
  <c r="B195" i="3"/>
  <c r="B194" i="3"/>
  <c r="B181" i="3"/>
  <c r="B182" i="3"/>
  <c r="B180" i="3"/>
  <c r="B170" i="3"/>
  <c r="B172" i="3"/>
  <c r="B173" i="3"/>
  <c r="B171" i="3"/>
  <c r="B157" i="3"/>
  <c r="B160" i="3"/>
  <c r="B159" i="3"/>
  <c r="B161" i="3"/>
  <c r="B149" i="3"/>
  <c r="B150" i="3"/>
  <c r="B151" i="3"/>
  <c r="B146" i="3"/>
  <c r="B134" i="3"/>
  <c r="B131" i="3"/>
  <c r="B136" i="3"/>
  <c r="B135" i="3"/>
  <c r="B35" i="4" l="1"/>
  <c r="B113" i="3"/>
  <c r="BM30" i="1" l="1"/>
  <c r="BM29" i="1"/>
  <c r="C12" i="1"/>
  <c r="C11" i="1" l="1"/>
  <c r="CB35" i="1" l="1"/>
  <c r="CA35" i="1"/>
  <c r="BZ35" i="1"/>
  <c r="BY35" i="1"/>
  <c r="BX35" i="1"/>
  <c r="BW35" i="1"/>
  <c r="BV35" i="1"/>
  <c r="BU35" i="1"/>
  <c r="BT35" i="1"/>
  <c r="BS35" i="1"/>
  <c r="BR35" i="1"/>
  <c r="CB34" i="1"/>
  <c r="CA34" i="1"/>
  <c r="BZ34" i="1"/>
  <c r="BY34" i="1"/>
  <c r="BX34" i="1"/>
  <c r="BW34" i="1"/>
  <c r="BV34" i="1"/>
  <c r="BU34" i="1"/>
  <c r="BT34" i="1"/>
  <c r="BS34" i="1"/>
  <c r="BR34" i="1"/>
  <c r="BQ35" i="1"/>
  <c r="BQ34" i="1"/>
  <c r="B200" i="3"/>
  <c r="B199" i="3"/>
  <c r="B197" i="3"/>
  <c r="B191" i="3"/>
  <c r="B192" i="3"/>
  <c r="B183" i="3"/>
  <c r="B184" i="3"/>
  <c r="B56" i="4"/>
  <c r="B55" i="4"/>
  <c r="B54" i="4"/>
  <c r="B52" i="4"/>
  <c r="B53" i="4"/>
  <c r="B50" i="4"/>
  <c r="B51" i="4"/>
  <c r="B2" i="10" l="1"/>
  <c r="B3" i="10"/>
  <c r="B4" i="10"/>
  <c r="B5" i="10"/>
  <c r="B6" i="10"/>
  <c r="B49" i="4"/>
  <c r="B48" i="4"/>
  <c r="B38" i="4"/>
  <c r="B34" i="4"/>
  <c r="B28" i="4"/>
  <c r="B21" i="4"/>
  <c r="B19" i="4"/>
  <c r="B16" i="4"/>
  <c r="B14" i="4"/>
  <c r="B13" i="4"/>
  <c r="B11" i="4"/>
  <c r="B10" i="4"/>
  <c r="B8" i="4"/>
  <c r="B7" i="4"/>
  <c r="B5" i="4"/>
  <c r="B6" i="4"/>
  <c r="B4" i="4"/>
  <c r="B3" i="4"/>
  <c r="B65" i="3" l="1"/>
  <c r="B49" i="3"/>
  <c r="B44" i="3"/>
  <c r="B33" i="3"/>
  <c r="B25" i="3"/>
  <c r="BO23" i="1" l="1"/>
  <c r="B91" i="3" l="1"/>
  <c r="B77" i="3"/>
  <c r="B48" i="3"/>
  <c r="B70" i="3"/>
  <c r="B59" i="3"/>
  <c r="B46" i="3"/>
  <c r="B34" i="3"/>
  <c r="B35" i="3"/>
  <c r="B26" i="3"/>
  <c r="B27" i="3"/>
  <c r="B24" i="3"/>
  <c r="B23" i="3"/>
  <c r="B18" i="3"/>
  <c r="B17" i="3"/>
  <c r="B174" i="3" l="1"/>
  <c r="B169" i="3"/>
  <c r="B163" i="3"/>
  <c r="B153" i="3"/>
  <c r="B141" i="3"/>
  <c r="B120" i="3"/>
  <c r="B115" i="3"/>
  <c r="B102" i="3"/>
  <c r="B92" i="3"/>
  <c r="B71" i="3"/>
  <c r="B72" i="3"/>
  <c r="B73" i="3"/>
  <c r="B60" i="3"/>
  <c r="F33" i="1" l="1"/>
  <c r="BQ26" i="1"/>
  <c r="BL25" i="1" l="1"/>
  <c r="BL26" i="1" s="1"/>
  <c r="BL27" i="1" s="1"/>
  <c r="BK25" i="1"/>
  <c r="BK26" i="1" s="1"/>
  <c r="BK27" i="1" s="1"/>
  <c r="BJ25" i="1"/>
  <c r="BJ26" i="1" s="1"/>
  <c r="BJ27" i="1" s="1"/>
  <c r="BI25" i="1"/>
  <c r="BI26" i="1" s="1"/>
  <c r="BI27" i="1" s="1"/>
  <c r="BH25" i="1"/>
  <c r="BH26" i="1" s="1"/>
  <c r="BH27" i="1" s="1"/>
  <c r="BG25" i="1"/>
  <c r="BG26" i="1" s="1"/>
  <c r="BG27" i="1" s="1"/>
  <c r="BF25" i="1"/>
  <c r="BF26" i="1" s="1"/>
  <c r="BF27" i="1" s="1"/>
  <c r="BE25" i="1"/>
  <c r="BE26" i="1" s="1"/>
  <c r="BE27" i="1" s="1"/>
  <c r="BD25" i="1"/>
  <c r="BD26" i="1" s="1"/>
  <c r="BD27" i="1" s="1"/>
  <c r="BC25" i="1"/>
  <c r="BC26" i="1" s="1"/>
  <c r="BC27" i="1" s="1"/>
  <c r="BB25" i="1"/>
  <c r="BB26" i="1" s="1"/>
  <c r="BB27" i="1" s="1"/>
  <c r="BA25" i="1"/>
  <c r="BA26" i="1" s="1"/>
  <c r="AZ25" i="1"/>
  <c r="AZ26" i="1" s="1"/>
  <c r="AY25" i="1"/>
  <c r="AY26" i="1" s="1"/>
  <c r="AX25" i="1"/>
  <c r="AX26" i="1" s="1"/>
  <c r="AW25" i="1"/>
  <c r="AW26" i="1" s="1"/>
  <c r="AW27" i="1" s="1"/>
  <c r="AV25" i="1"/>
  <c r="AV26" i="1" s="1"/>
  <c r="AV27" i="1" s="1"/>
  <c r="AU25" i="1"/>
  <c r="AU26" i="1" s="1"/>
  <c r="AU27" i="1" s="1"/>
  <c r="AT25" i="1"/>
  <c r="AT26" i="1" s="1"/>
  <c r="AT27" i="1" s="1"/>
  <c r="AS25" i="1"/>
  <c r="AS26" i="1" s="1"/>
  <c r="AS27" i="1" s="1"/>
  <c r="AR25" i="1"/>
  <c r="AR26" i="1" s="1"/>
  <c r="AR27" i="1" s="1"/>
  <c r="AQ25" i="1"/>
  <c r="AQ26" i="1" s="1"/>
  <c r="AQ27" i="1" s="1"/>
  <c r="AP25" i="1"/>
  <c r="AP26" i="1" s="1"/>
  <c r="AP27" i="1" s="1"/>
  <c r="AO25" i="1"/>
  <c r="AO26" i="1" s="1"/>
  <c r="AO27" i="1" s="1"/>
  <c r="AN25" i="1"/>
  <c r="AN26" i="1" s="1"/>
  <c r="AN27" i="1" s="1"/>
  <c r="AM25" i="1"/>
  <c r="AM26" i="1" s="1"/>
  <c r="AM27" i="1" s="1"/>
  <c r="AL25" i="1"/>
  <c r="AL26" i="1" s="1"/>
  <c r="AL27" i="1" s="1"/>
  <c r="AK25" i="1"/>
  <c r="AK26" i="1" s="1"/>
  <c r="AJ25" i="1"/>
  <c r="AJ26" i="1" s="1"/>
  <c r="AI25" i="1"/>
  <c r="AI26" i="1" s="1"/>
  <c r="AI27" i="1" s="1"/>
  <c r="AH25" i="1"/>
  <c r="AH26" i="1" s="1"/>
  <c r="AH27" i="1" s="1"/>
  <c r="AG25" i="1"/>
  <c r="AG26" i="1" s="1"/>
  <c r="AG27" i="1" s="1"/>
  <c r="AF25" i="1"/>
  <c r="AF26" i="1" s="1"/>
  <c r="AF27" i="1" s="1"/>
  <c r="AE25" i="1"/>
  <c r="AE26" i="1" s="1"/>
  <c r="AE27" i="1" s="1"/>
  <c r="AD25" i="1"/>
  <c r="AD26" i="1" s="1"/>
  <c r="AD27" i="1" s="1"/>
  <c r="AC25" i="1"/>
  <c r="AC26" i="1" s="1"/>
  <c r="AC27" i="1" s="1"/>
  <c r="AB25" i="1"/>
  <c r="AB26" i="1" s="1"/>
  <c r="AB27" i="1" s="1"/>
  <c r="AA25" i="1"/>
  <c r="AA26" i="1" s="1"/>
  <c r="AA27" i="1" s="1"/>
  <c r="Z25" i="1"/>
  <c r="Z26" i="1" s="1"/>
  <c r="Z27" i="1" s="1"/>
  <c r="Y25" i="1"/>
  <c r="Y26" i="1" s="1"/>
  <c r="Y27" i="1" s="1"/>
  <c r="X25" i="1"/>
  <c r="X26" i="1" s="1"/>
  <c r="X27" i="1" s="1"/>
  <c r="W25" i="1"/>
  <c r="W26" i="1" s="1"/>
  <c r="W27" i="1" s="1"/>
  <c r="V25" i="1"/>
  <c r="V26" i="1" s="1"/>
  <c r="V27" i="1" s="1"/>
  <c r="U25" i="1"/>
  <c r="U26" i="1" s="1"/>
  <c r="U27" i="1" s="1"/>
  <c r="T25" i="1"/>
  <c r="T26" i="1" s="1"/>
  <c r="T27" i="1" s="1"/>
  <c r="S25" i="1"/>
  <c r="S26" i="1" s="1"/>
  <c r="S27" i="1" s="1"/>
  <c r="R25" i="1"/>
  <c r="R26" i="1" s="1"/>
  <c r="R27" i="1" s="1"/>
  <c r="Q25" i="1"/>
  <c r="Q26" i="1" s="1"/>
  <c r="Q27" i="1" s="1"/>
  <c r="P25" i="1"/>
  <c r="P26" i="1" s="1"/>
  <c r="P27" i="1" s="1"/>
  <c r="O25" i="1"/>
  <c r="O26" i="1" s="1"/>
  <c r="O27" i="1" s="1"/>
  <c r="N25" i="1"/>
  <c r="N26" i="1" s="1"/>
  <c r="N27" i="1" s="1"/>
  <c r="M25" i="1"/>
  <c r="M26" i="1" s="1"/>
  <c r="M27" i="1" s="1"/>
  <c r="L25" i="1"/>
  <c r="L26" i="1" s="1"/>
  <c r="L27" i="1" s="1"/>
  <c r="K25" i="1"/>
  <c r="K26" i="1" s="1"/>
  <c r="K27" i="1" s="1"/>
  <c r="J25" i="1"/>
  <c r="J26" i="1" s="1"/>
  <c r="J27" i="1" s="1"/>
  <c r="I25" i="1"/>
  <c r="I26" i="1" s="1"/>
  <c r="I27" i="1" s="1"/>
  <c r="H25" i="1"/>
  <c r="H26" i="1" s="1"/>
  <c r="G25" i="1"/>
  <c r="G26" i="1" s="1"/>
  <c r="F25" i="1"/>
  <c r="F26" i="1" s="1"/>
  <c r="BM24" i="1" l="1"/>
  <c r="BL64" i="1" l="1"/>
  <c r="BL49" i="1"/>
  <c r="BL34" i="1"/>
  <c r="BL65" i="1" s="1"/>
  <c r="BL33" i="1"/>
  <c r="BK64" i="1"/>
  <c r="BJ64" i="1"/>
  <c r="BI64" i="1"/>
  <c r="BH64" i="1"/>
  <c r="BK49" i="1"/>
  <c r="BJ49" i="1"/>
  <c r="BI49" i="1"/>
  <c r="BH49" i="1"/>
  <c r="BK34" i="1"/>
  <c r="BJ34" i="1"/>
  <c r="BI34" i="1"/>
  <c r="BH34" i="1"/>
  <c r="BK33" i="1"/>
  <c r="BJ33" i="1"/>
  <c r="BI33" i="1"/>
  <c r="BH33" i="1"/>
  <c r="BG64" i="1"/>
  <c r="BG49" i="1"/>
  <c r="BG34" i="1"/>
  <c r="BG65" i="1" s="1"/>
  <c r="BG33" i="1"/>
  <c r="BG50" i="1" s="1"/>
  <c r="BF64" i="1"/>
  <c r="BF49" i="1"/>
  <c r="BF34" i="1"/>
  <c r="BF33" i="1"/>
  <c r="BE64" i="1"/>
  <c r="BE49" i="1"/>
  <c r="BE34" i="1"/>
  <c r="BE33" i="1"/>
  <c r="BD64" i="1"/>
  <c r="BD49" i="1"/>
  <c r="BD34" i="1"/>
  <c r="BD33" i="1"/>
  <c r="BL50" i="1" l="1"/>
  <c r="BE50" i="1"/>
  <c r="BJ50" i="1"/>
  <c r="BH65" i="1"/>
  <c r="BI65" i="1"/>
  <c r="BJ65" i="1"/>
  <c r="BE65" i="1"/>
  <c r="BF65" i="1"/>
  <c r="BD65" i="1"/>
  <c r="BK50" i="1"/>
  <c r="BI50" i="1"/>
  <c r="BD50" i="1"/>
  <c r="BH50" i="1"/>
  <c r="BK65" i="1"/>
  <c r="BF50" i="1"/>
  <c r="CD15" i="1"/>
  <c r="CD14" i="1"/>
  <c r="CD13" i="1"/>
  <c r="CD12" i="1"/>
  <c r="CD11" i="1"/>
  <c r="CD10" i="1"/>
  <c r="CD9" i="1"/>
  <c r="CD7" i="1"/>
  <c r="CD5" i="1"/>
  <c r="CD4" i="1"/>
  <c r="CD3" i="1"/>
  <c r="CD2" i="1"/>
  <c r="CD6" i="1"/>
  <c r="B7" i="1" l="1"/>
  <c r="CE7" i="1" s="1"/>
  <c r="B10" i="1"/>
  <c r="CE10" i="1" s="1"/>
  <c r="B9" i="1"/>
  <c r="CE9" i="1" s="1"/>
  <c r="B6" i="1"/>
  <c r="CE6" i="1" s="1"/>
  <c r="C3" i="1"/>
  <c r="B5" i="1"/>
  <c r="CE5" i="1" s="1"/>
  <c r="B4" i="1"/>
  <c r="CE4" i="1" s="1"/>
  <c r="B13" i="1"/>
  <c r="CE13" i="1" s="1"/>
  <c r="CE11" i="1"/>
  <c r="CE12" i="1"/>
  <c r="B15" i="1"/>
  <c r="CE15" i="1" s="1"/>
  <c r="B14" i="1"/>
  <c r="CE14" i="1" s="1"/>
  <c r="B2" i="1"/>
  <c r="CE2" i="1" s="1"/>
  <c r="CB26" i="1"/>
  <c r="CA26" i="1"/>
  <c r="BZ26" i="1"/>
  <c r="BY26" i="1"/>
  <c r="BX26" i="1"/>
  <c r="BW26" i="1"/>
  <c r="BV26" i="1"/>
  <c r="BU26" i="1"/>
  <c r="BT26" i="1"/>
  <c r="BS26" i="1"/>
  <c r="BR26" i="1"/>
  <c r="CE3" i="1" l="1"/>
  <c r="C14" i="1"/>
  <c r="BN14" i="1" s="1"/>
  <c r="G1" i="1" l="1"/>
  <c r="BM48" i="1" l="1"/>
  <c r="BN48" i="1" s="1"/>
  <c r="C10" i="1" l="1"/>
  <c r="BM31" i="1" l="1"/>
  <c r="BN8" i="1" l="1"/>
  <c r="BN16" i="1"/>
  <c r="E26" i="1" l="1"/>
  <c r="C20" i="1"/>
  <c r="C19" i="1"/>
  <c r="C18" i="1"/>
  <c r="C17" i="1"/>
  <c r="C15" i="1"/>
  <c r="BN15" i="1" s="1"/>
  <c r="C13" i="1"/>
  <c r="BN13" i="1" s="1"/>
  <c r="C9" i="1"/>
  <c r="C7" i="1"/>
  <c r="C5" i="1"/>
  <c r="C4" i="1"/>
  <c r="C2" i="1"/>
  <c r="C6" i="1"/>
  <c r="BM20" i="1" l="1"/>
  <c r="BN20" i="1" s="1"/>
  <c r="BM7" i="1"/>
  <c r="BM6"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4" i="1"/>
  <c r="BN7" i="1" l="1"/>
  <c r="BN6" i="1"/>
  <c r="BM33" i="1"/>
  <c r="BM34" i="1"/>
  <c r="BM63" i="1"/>
  <c r="BN63" i="1" s="1"/>
  <c r="BM62" i="1"/>
  <c r="BN62" i="1" s="1"/>
  <c r="BM61" i="1"/>
  <c r="BM60" i="1"/>
  <c r="BN60" i="1" s="1"/>
  <c r="BM59" i="1"/>
  <c r="BN59" i="1" s="1"/>
  <c r="BM58" i="1"/>
  <c r="BN58" i="1" s="1"/>
  <c r="BM57" i="1"/>
  <c r="BN57" i="1" s="1"/>
  <c r="BM56" i="1"/>
  <c r="BN56" i="1" s="1"/>
  <c r="BM55" i="1"/>
  <c r="BN55" i="1" s="1"/>
  <c r="BM54" i="1"/>
  <c r="BN54" i="1" s="1"/>
  <c r="BM53" i="1"/>
  <c r="BN53" i="1" s="1"/>
  <c r="BM52" i="1"/>
  <c r="BN52" i="1" s="1"/>
  <c r="BC64" i="1"/>
  <c r="BC65" i="1" s="1"/>
  <c r="BB64" i="1"/>
  <c r="BB65" i="1" s="1"/>
  <c r="BA64" i="1"/>
  <c r="BA65" i="1" s="1"/>
  <c r="AZ64" i="1"/>
  <c r="AZ65" i="1" s="1"/>
  <c r="AY64" i="1"/>
  <c r="AY65" i="1" s="1"/>
  <c r="AX64" i="1"/>
  <c r="AX65" i="1" s="1"/>
  <c r="AW64" i="1"/>
  <c r="AW65" i="1" s="1"/>
  <c r="AV64" i="1"/>
  <c r="AV65" i="1" s="1"/>
  <c r="AU64" i="1"/>
  <c r="AU65" i="1" s="1"/>
  <c r="AT64" i="1"/>
  <c r="AT65" i="1" s="1"/>
  <c r="AS64" i="1"/>
  <c r="AS65" i="1" s="1"/>
  <c r="AR64" i="1"/>
  <c r="AR65" i="1" s="1"/>
  <c r="AQ64" i="1"/>
  <c r="AQ65" i="1" s="1"/>
  <c r="AP64" i="1"/>
  <c r="AP65" i="1" s="1"/>
  <c r="AO64" i="1"/>
  <c r="AO65" i="1" s="1"/>
  <c r="AN64" i="1"/>
  <c r="AN65" i="1" s="1"/>
  <c r="AM64" i="1"/>
  <c r="AM65" i="1" s="1"/>
  <c r="AL64" i="1"/>
  <c r="AL65" i="1" s="1"/>
  <c r="AK64" i="1"/>
  <c r="AK65" i="1" s="1"/>
  <c r="AJ64" i="1"/>
  <c r="AJ65" i="1" s="1"/>
  <c r="AI64" i="1"/>
  <c r="AI65" i="1" s="1"/>
  <c r="AH64" i="1"/>
  <c r="AH65" i="1" s="1"/>
  <c r="AG64" i="1"/>
  <c r="AG65" i="1" s="1"/>
  <c r="AF64" i="1"/>
  <c r="AF65" i="1" s="1"/>
  <c r="AE64" i="1"/>
  <c r="AE65" i="1" s="1"/>
  <c r="AD64" i="1"/>
  <c r="AD65" i="1" s="1"/>
  <c r="AC64" i="1"/>
  <c r="AC65" i="1" s="1"/>
  <c r="AB64" i="1"/>
  <c r="AB65" i="1" s="1"/>
  <c r="AA64" i="1"/>
  <c r="AA65" i="1" s="1"/>
  <c r="Z64" i="1"/>
  <c r="Z65" i="1" s="1"/>
  <c r="Y64" i="1"/>
  <c r="Y65" i="1" s="1"/>
  <c r="X64" i="1"/>
  <c r="X65" i="1" s="1"/>
  <c r="W64" i="1"/>
  <c r="W65" i="1" s="1"/>
  <c r="V64" i="1"/>
  <c r="V65" i="1" s="1"/>
  <c r="U64" i="1"/>
  <c r="U65" i="1" s="1"/>
  <c r="T64" i="1"/>
  <c r="T65" i="1" s="1"/>
  <c r="S64" i="1"/>
  <c r="S65" i="1" s="1"/>
  <c r="R64" i="1"/>
  <c r="R65" i="1" s="1"/>
  <c r="Q64" i="1"/>
  <c r="Q65" i="1" s="1"/>
  <c r="P64" i="1"/>
  <c r="P65" i="1" s="1"/>
  <c r="O64" i="1"/>
  <c r="O65" i="1" s="1"/>
  <c r="N64" i="1"/>
  <c r="N65" i="1" s="1"/>
  <c r="M64" i="1"/>
  <c r="M65" i="1" s="1"/>
  <c r="L64" i="1"/>
  <c r="L65" i="1" s="1"/>
  <c r="K64" i="1"/>
  <c r="K65" i="1" s="1"/>
  <c r="J64" i="1"/>
  <c r="J65" i="1" s="1"/>
  <c r="I64" i="1"/>
  <c r="I65" i="1" s="1"/>
  <c r="H64" i="1"/>
  <c r="H65" i="1" s="1"/>
  <c r="G64" i="1"/>
  <c r="G65" i="1" s="1"/>
  <c r="F64" i="1"/>
  <c r="F65" i="1" s="1"/>
  <c r="BM47" i="1"/>
  <c r="BN47" i="1" s="1"/>
  <c r="BM46" i="1"/>
  <c r="BN46" i="1" s="1"/>
  <c r="BM45" i="1"/>
  <c r="BN45" i="1" s="1"/>
  <c r="BM44" i="1"/>
  <c r="BN44" i="1" s="1"/>
  <c r="BM43" i="1"/>
  <c r="BN43" i="1" s="1"/>
  <c r="BM42" i="1"/>
  <c r="BN42" i="1" s="1"/>
  <c r="BM41" i="1"/>
  <c r="BN41" i="1" s="1"/>
  <c r="BM40" i="1"/>
  <c r="BN40" i="1" s="1"/>
  <c r="BM39" i="1"/>
  <c r="BN39" i="1" s="1"/>
  <c r="BM38" i="1"/>
  <c r="BN38" i="1" s="1"/>
  <c r="BM37" i="1"/>
  <c r="BN37" i="1" s="1"/>
  <c r="BC49" i="1"/>
  <c r="BC50" i="1" s="1"/>
  <c r="BB49" i="1"/>
  <c r="BB50" i="1" s="1"/>
  <c r="BA49" i="1"/>
  <c r="BA50" i="1" s="1"/>
  <c r="AZ49" i="1"/>
  <c r="AZ50" i="1" s="1"/>
  <c r="AY49" i="1"/>
  <c r="AY50" i="1" s="1"/>
  <c r="AX49" i="1"/>
  <c r="AX50" i="1" s="1"/>
  <c r="AW49" i="1"/>
  <c r="AW50" i="1" s="1"/>
  <c r="AV49" i="1"/>
  <c r="AV50" i="1" s="1"/>
  <c r="AU49" i="1"/>
  <c r="AU50" i="1" s="1"/>
  <c r="AT49" i="1"/>
  <c r="AT50" i="1" s="1"/>
  <c r="AS49" i="1"/>
  <c r="AS50" i="1" s="1"/>
  <c r="AR49" i="1"/>
  <c r="AR50" i="1" s="1"/>
  <c r="AQ49" i="1"/>
  <c r="AQ50" i="1" s="1"/>
  <c r="AP49" i="1"/>
  <c r="AP50" i="1" s="1"/>
  <c r="AO49" i="1"/>
  <c r="AO50" i="1" s="1"/>
  <c r="AN49" i="1"/>
  <c r="AN50" i="1" s="1"/>
  <c r="AM49" i="1"/>
  <c r="AM50" i="1" s="1"/>
  <c r="AL49" i="1"/>
  <c r="AL50" i="1" s="1"/>
  <c r="AK49" i="1"/>
  <c r="AK50" i="1" s="1"/>
  <c r="AJ49" i="1"/>
  <c r="AJ50" i="1" s="1"/>
  <c r="AI49" i="1"/>
  <c r="AI50" i="1" s="1"/>
  <c r="AH49" i="1"/>
  <c r="AH50" i="1" s="1"/>
  <c r="AG49" i="1"/>
  <c r="AG50" i="1" s="1"/>
  <c r="AF49" i="1"/>
  <c r="AF50" i="1" s="1"/>
  <c r="AE49" i="1"/>
  <c r="AE50" i="1" s="1"/>
  <c r="AD49" i="1"/>
  <c r="AD50" i="1" s="1"/>
  <c r="AC49" i="1"/>
  <c r="AC50" i="1" s="1"/>
  <c r="AB49" i="1"/>
  <c r="AB50" i="1" s="1"/>
  <c r="AA49" i="1"/>
  <c r="AA50" i="1" s="1"/>
  <c r="Z49" i="1"/>
  <c r="Z50" i="1" s="1"/>
  <c r="Y49" i="1"/>
  <c r="Y50" i="1" s="1"/>
  <c r="X49" i="1"/>
  <c r="X50" i="1" s="1"/>
  <c r="W49" i="1"/>
  <c r="W50" i="1" s="1"/>
  <c r="V49" i="1"/>
  <c r="V50" i="1" s="1"/>
  <c r="U49" i="1"/>
  <c r="U50" i="1" s="1"/>
  <c r="T49" i="1"/>
  <c r="T50" i="1" s="1"/>
  <c r="S49" i="1"/>
  <c r="S50" i="1" s="1"/>
  <c r="R49" i="1"/>
  <c r="R50" i="1" s="1"/>
  <c r="Q49" i="1"/>
  <c r="Q50" i="1" s="1"/>
  <c r="P49" i="1"/>
  <c r="P50" i="1" s="1"/>
  <c r="O49" i="1"/>
  <c r="O50" i="1" s="1"/>
  <c r="N49" i="1"/>
  <c r="N50" i="1" s="1"/>
  <c r="M49" i="1"/>
  <c r="M50" i="1" s="1"/>
  <c r="L49" i="1"/>
  <c r="L50" i="1" s="1"/>
  <c r="K49" i="1"/>
  <c r="K50" i="1" s="1"/>
  <c r="J49" i="1"/>
  <c r="J50" i="1" s="1"/>
  <c r="I49" i="1"/>
  <c r="I50" i="1" s="1"/>
  <c r="H49" i="1"/>
  <c r="H50" i="1" s="1"/>
  <c r="G49" i="1"/>
  <c r="G50" i="1" s="1"/>
  <c r="F49" i="1"/>
  <c r="F50" i="1" s="1"/>
  <c r="BQ56" i="1" l="1"/>
  <c r="BU27" i="1" s="1"/>
  <c r="BU30" i="1" s="1"/>
  <c r="BQ53" i="1"/>
  <c r="BR27" i="1" s="1"/>
  <c r="BR30" i="1" s="1"/>
  <c r="BQ57" i="1"/>
  <c r="BV27" i="1" s="1"/>
  <c r="BV30" i="1" s="1"/>
  <c r="BQ60" i="1"/>
  <c r="BY27" i="1" s="1"/>
  <c r="BY30" i="1" s="1"/>
  <c r="BQ63" i="1"/>
  <c r="CB27" i="1" s="1"/>
  <c r="CB30" i="1" s="1"/>
  <c r="BQ62" i="1"/>
  <c r="CA27" i="1" s="1"/>
  <c r="CA30" i="1" s="1"/>
  <c r="BQ59" i="1"/>
  <c r="BX27" i="1" s="1"/>
  <c r="BX30" i="1" s="1"/>
  <c r="BQ55" i="1"/>
  <c r="BT27" i="1" s="1"/>
  <c r="BT30" i="1" s="1"/>
  <c r="BQ58" i="1"/>
  <c r="BW27" i="1" s="1"/>
  <c r="BW30" i="1" s="1"/>
  <c r="BQ61" i="1"/>
  <c r="BZ27" i="1" s="1"/>
  <c r="BZ30" i="1" s="1"/>
  <c r="BN34" i="1"/>
  <c r="BQ54" i="1"/>
  <c r="BS27" i="1" s="1"/>
  <c r="BS30" i="1" s="1"/>
  <c r="BQ52" i="1"/>
  <c r="BM64" i="1"/>
  <c r="BM65" i="1" s="1"/>
  <c r="BM49" i="1"/>
  <c r="BM50" i="1" s="1"/>
  <c r="BZ31" i="1" l="1"/>
  <c r="BZ28" i="1"/>
  <c r="BY31" i="1"/>
  <c r="BY28" i="1"/>
  <c r="BV31" i="1"/>
  <c r="BV28" i="1"/>
  <c r="BR31" i="1"/>
  <c r="BR28" i="1"/>
  <c r="CB31" i="1"/>
  <c r="CB28" i="1"/>
  <c r="BT31" i="1"/>
  <c r="BT28" i="1"/>
  <c r="BX31" i="1"/>
  <c r="BX28" i="1"/>
  <c r="BW31" i="1"/>
  <c r="BW28" i="1"/>
  <c r="CA31" i="1"/>
  <c r="CA28" i="1"/>
  <c r="BS31" i="1"/>
  <c r="BS28" i="1"/>
  <c r="BU31" i="1"/>
  <c r="BU28" i="1"/>
  <c r="BQ27" i="1"/>
  <c r="BQ30" i="1" s="1"/>
  <c r="BQ31" i="1" s="1"/>
  <c r="BM66" i="1"/>
  <c r="H1" i="1"/>
  <c r="CE27" i="1" l="1"/>
  <c r="CD27" i="1"/>
  <c r="CD30" i="1" s="1"/>
  <c r="CD21" i="1"/>
  <c r="CE21" i="1" s="1"/>
  <c r="CD20" i="1"/>
  <c r="CE20" i="1" s="1"/>
  <c r="CD19" i="1"/>
  <c r="CE19" i="1" s="1"/>
  <c r="CD18" i="1"/>
  <c r="CE18" i="1" s="1"/>
  <c r="CD17" i="1"/>
  <c r="CE17" i="1" s="1"/>
  <c r="CD26" i="1" l="1"/>
  <c r="CD28" i="1" s="1"/>
  <c r="BQ28" i="1"/>
  <c r="CD31" i="1" l="1"/>
  <c r="B27" i="1"/>
  <c r="BO26" i="1" l="1"/>
  <c r="BO25" i="1"/>
  <c r="BO22" i="1"/>
  <c r="BO16" i="1"/>
  <c r="BO8" i="1"/>
  <c r="B11" i="2" l="1"/>
  <c r="B7" i="2"/>
  <c r="B3" i="2"/>
  <c r="B10" i="2"/>
  <c r="B13" i="2"/>
  <c r="B12" i="2"/>
  <c r="B8" i="2"/>
  <c r="B4" i="2"/>
  <c r="B14" i="2"/>
  <c r="B6" i="2"/>
  <c r="B2" i="2"/>
  <c r="B9" i="2"/>
  <c r="B5" i="2"/>
  <c r="BN22" i="1"/>
  <c r="BM22" i="1"/>
  <c r="B16" i="2" l="1"/>
  <c r="BN23" i="1"/>
  <c r="BN25" i="1"/>
  <c r="BM16" i="1"/>
  <c r="BM10" i="1"/>
  <c r="BM8" i="1"/>
  <c r="BN10" i="1" l="1"/>
  <c r="I1" i="1"/>
  <c r="J1" i="1" s="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M4" i="1"/>
  <c r="BM9" i="1"/>
  <c r="BM12" i="1"/>
  <c r="BN12" i="1" s="1"/>
  <c r="BM18" i="1"/>
  <c r="BN18" i="1" s="1"/>
  <c r="BM3" i="1"/>
  <c r="BM19" i="1"/>
  <c r="BN19" i="1" s="1"/>
  <c r="BM5" i="1"/>
  <c r="BM11" i="1"/>
  <c r="BN11" i="1" s="1"/>
  <c r="BM17" i="1"/>
  <c r="BN17" i="1" s="1"/>
  <c r="BM21" i="1"/>
  <c r="BN21" i="1" s="1"/>
  <c r="C26" i="1"/>
  <c r="BM2" i="1"/>
  <c r="BM23" i="1"/>
  <c r="BD1" i="1" l="1"/>
  <c r="BE1" i="1" s="1"/>
  <c r="BF1" i="1" s="1"/>
  <c r="BG1" i="1" s="1"/>
  <c r="BH1" i="1" s="1"/>
  <c r="BI1" i="1" s="1"/>
  <c r="BJ1" i="1" s="1"/>
  <c r="BK1" i="1" s="1"/>
  <c r="BL1" i="1" s="1"/>
  <c r="BN5" i="1"/>
  <c r="BN4" i="1"/>
  <c r="BN3" i="1"/>
  <c r="BN2" i="1"/>
  <c r="CE26" i="1"/>
  <c r="CE28" i="1" s="1"/>
  <c r="BN9" i="1"/>
  <c r="BM25" i="1"/>
  <c r="BM26" i="1" l="1"/>
  <c r="BN26" i="1" s="1"/>
</calcChain>
</file>

<file path=xl/sharedStrings.xml><?xml version="1.0" encoding="utf-8"?>
<sst xmlns="http://schemas.openxmlformats.org/spreadsheetml/2006/main" count="3962" uniqueCount="1014">
  <si>
    <t>BB-12'S</t>
  </si>
  <si>
    <t>BB-50/70</t>
  </si>
  <si>
    <t>Teams</t>
  </si>
  <si>
    <t>BB-Jrs</t>
  </si>
  <si>
    <t>BB-Srs</t>
  </si>
  <si>
    <t>SB-12's</t>
  </si>
  <si>
    <t>SB-Jrs</t>
  </si>
  <si>
    <t>SB-Srs</t>
  </si>
  <si>
    <t>Division</t>
  </si>
  <si>
    <t>TBD</t>
  </si>
  <si>
    <t>Totals</t>
  </si>
  <si>
    <t>Local Umps</t>
  </si>
  <si>
    <t>Sched</t>
  </si>
  <si>
    <t>Min
Days</t>
  </si>
  <si>
    <t>D27
Final
Host</t>
  </si>
  <si>
    <t>D/S</t>
  </si>
  <si>
    <t>BP</t>
  </si>
  <si>
    <t>R/W</t>
  </si>
  <si>
    <t>UP</t>
  </si>
  <si>
    <t>GV</t>
  </si>
  <si>
    <t>CV</t>
  </si>
  <si>
    <t>COV</t>
  </si>
  <si>
    <t>EX</t>
  </si>
  <si>
    <t>LP</t>
  </si>
  <si>
    <t>PT</t>
  </si>
  <si>
    <t>League</t>
  </si>
  <si>
    <t>D27 Champ Host</t>
  </si>
  <si>
    <t>PG</t>
  </si>
  <si>
    <t>LM</t>
  </si>
  <si>
    <t>Total</t>
  </si>
  <si>
    <t>BB-10's</t>
  </si>
  <si>
    <t>BB-11's</t>
  </si>
  <si>
    <t>D27-9's</t>
  </si>
  <si>
    <t>Cov</t>
  </si>
  <si>
    <t>Exton</t>
  </si>
  <si>
    <t>RW</t>
  </si>
  <si>
    <t>Baseball:</t>
  </si>
  <si>
    <t>UPLL</t>
  </si>
  <si>
    <t>Softball:</t>
  </si>
  <si>
    <t>Finals Host</t>
  </si>
  <si>
    <t>G #</t>
  </si>
  <si>
    <t>Day</t>
  </si>
  <si>
    <t>Date</t>
  </si>
  <si>
    <t>Time</t>
  </si>
  <si>
    <t>Teams &amp; Scores</t>
  </si>
  <si>
    <t>Host</t>
  </si>
  <si>
    <t>vs</t>
  </si>
  <si>
    <t>Berwyn-Paoli</t>
  </si>
  <si>
    <t>Pottstown</t>
  </si>
  <si>
    <t>Tournament</t>
  </si>
  <si>
    <t>Baseball</t>
  </si>
  <si>
    <t>Umpires</t>
  </si>
  <si>
    <t>D27</t>
  </si>
  <si>
    <t>Upper Providence</t>
  </si>
  <si>
    <t>Devon/Strafford</t>
  </si>
  <si>
    <t>Chester Valley</t>
  </si>
  <si>
    <t>Coventry</t>
  </si>
  <si>
    <t>Lower Merion</t>
  </si>
  <si>
    <t>Great Valley</t>
  </si>
  <si>
    <t>WG-2</t>
  </si>
  <si>
    <t>WG-3</t>
  </si>
  <si>
    <t>WG-4</t>
  </si>
  <si>
    <t>WG-5</t>
  </si>
  <si>
    <t>LG-3</t>
  </si>
  <si>
    <t>LG-4</t>
  </si>
  <si>
    <t>LG-2</t>
  </si>
  <si>
    <t>WG-6</t>
  </si>
  <si>
    <t>WG-8</t>
  </si>
  <si>
    <t>WG-9</t>
  </si>
  <si>
    <t>WG-24</t>
  </si>
  <si>
    <t>If Necessary</t>
  </si>
  <si>
    <t>BB-9-01</t>
  </si>
  <si>
    <t>BB-9-02</t>
  </si>
  <si>
    <t>BB-9-03</t>
  </si>
  <si>
    <t>BB-9-04</t>
  </si>
  <si>
    <t>BB-9-05</t>
  </si>
  <si>
    <t>BB-9-06</t>
  </si>
  <si>
    <t>BB-9-07</t>
  </si>
  <si>
    <t>BB-9-08</t>
  </si>
  <si>
    <t>BB-9-09</t>
  </si>
  <si>
    <t>BB-9-10</t>
  </si>
  <si>
    <t>BB-9-11</t>
  </si>
  <si>
    <t>BB-9-12</t>
  </si>
  <si>
    <t>BB-9-13</t>
  </si>
  <si>
    <t>BB-9-14</t>
  </si>
  <si>
    <t>BB-9-15</t>
  </si>
  <si>
    <t>BB-9-16</t>
  </si>
  <si>
    <t>BB-9-17</t>
  </si>
  <si>
    <t>BB-9-18</t>
  </si>
  <si>
    <t>BB-9-19</t>
  </si>
  <si>
    <t>BB-9-20</t>
  </si>
  <si>
    <t>BB-9-21</t>
  </si>
  <si>
    <t>BB-9-22</t>
  </si>
  <si>
    <t>BB-9-23</t>
  </si>
  <si>
    <t>Pottsgrove</t>
  </si>
  <si>
    <t>WG-1</t>
  </si>
  <si>
    <t>LG-1</t>
  </si>
  <si>
    <t>.</t>
  </si>
  <si>
    <t>BB-12-10</t>
  </si>
  <si>
    <t>BB-12-11</t>
  </si>
  <si>
    <t>BB-12-12</t>
  </si>
  <si>
    <t>BB-12-13</t>
  </si>
  <si>
    <t>BB-12-14</t>
  </si>
  <si>
    <t>BB-12-15</t>
  </si>
  <si>
    <t>Softball</t>
  </si>
  <si>
    <t>if necessary</t>
  </si>
  <si>
    <t>SB-12-10</t>
  </si>
  <si>
    <t>SB-12-11</t>
  </si>
  <si>
    <t>SB-SR</t>
  </si>
  <si>
    <t>D27 Games</t>
  </si>
  <si>
    <t>S8 Games</t>
  </si>
  <si>
    <t>DSBP</t>
  </si>
  <si>
    <t>Level</t>
  </si>
  <si>
    <t>Championship Games</t>
  </si>
  <si>
    <t>If Necessary Games</t>
  </si>
  <si>
    <t>Sectional Games</t>
  </si>
  <si>
    <t>Diff</t>
  </si>
  <si>
    <t>Total Hosting</t>
  </si>
  <si>
    <t>Championship</t>
  </si>
  <si>
    <t>Radnor/Wayne</t>
  </si>
  <si>
    <t>Great Valley 1</t>
  </si>
  <si>
    <t>Great Valley 2</t>
  </si>
  <si>
    <t>D27-Intermediate</t>
  </si>
  <si>
    <t>Lower Perkiomen</t>
  </si>
  <si>
    <t>BB-9</t>
  </si>
  <si>
    <t>BB-10-18</t>
  </si>
  <si>
    <t>BB-10-19</t>
  </si>
  <si>
    <t>BB-10</t>
  </si>
  <si>
    <t>BB-11</t>
  </si>
  <si>
    <t>BB-12</t>
  </si>
  <si>
    <t>BB-INT</t>
  </si>
  <si>
    <t>BB-JR</t>
  </si>
  <si>
    <t>BB-SR</t>
  </si>
  <si>
    <t>Chester Valley 1</t>
  </si>
  <si>
    <t>Chester Valley 2</t>
  </si>
  <si>
    <t>SB-10</t>
  </si>
  <si>
    <t>SB-11</t>
  </si>
  <si>
    <t>SB-12</t>
  </si>
  <si>
    <t>Home Plate</t>
  </si>
  <si>
    <t>1st Base</t>
  </si>
  <si>
    <t>2nd Base</t>
  </si>
  <si>
    <t>3rd Base</t>
  </si>
  <si>
    <t>D27-John Klein</t>
  </si>
  <si>
    <t>D27-9/10's Invitational</t>
  </si>
  <si>
    <t>D27-12 Consolation</t>
  </si>
  <si>
    <t>D27-Jr Invitational</t>
  </si>
  <si>
    <t>D27 DA</t>
  </si>
  <si>
    <t>Jeff Bennett</t>
  </si>
  <si>
    <t>Gary Hall</t>
  </si>
  <si>
    <t>Ed Tabbut</t>
  </si>
  <si>
    <t>Field</t>
  </si>
  <si>
    <t>Address</t>
  </si>
  <si>
    <t>Directions</t>
  </si>
  <si>
    <t>Notes</t>
  </si>
  <si>
    <t>Field of Dreams</t>
  </si>
  <si>
    <t>Monument Park</t>
  </si>
  <si>
    <t>500 Monument Avenue, Malvern, PA</t>
  </si>
  <si>
    <t>Boot Road Park</t>
  </si>
  <si>
    <t>King Road Park</t>
  </si>
  <si>
    <t>McFarlan Park</t>
  </si>
  <si>
    <t>Mill Road Field</t>
  </si>
  <si>
    <t>128 Mill Road, Malvern, PA</t>
  </si>
  <si>
    <t>Directions: The complex is located on Mill Road, about 2 tenths of a mile from Grubb Road Between Greenstone Way and Evergreen Lane in Malvern.
From Route 30-Lancaster Avenue:Take Lancaster Ave West, Cross over Rt 252 in Paoli and at the third stop light, make a left on Paoli Pike(Ford Dealership on both sides of Lancaster Ave, stay to left and turn before dealership). Continue on Paoli Pike to the 2nd Stop Light, make a left on Grubb Road. Stay on Grubb Road, you'll pass through a stop sign and then pass an Elementray School on the left. At the end of the Athletic fields on your right you will see a Green Church Sign-ST Thomas Mar Thoma Church, make a Right on Mill Road, follow road around to the left, then field is on your left.</t>
  </si>
  <si>
    <t>1st Ave Field</t>
  </si>
  <si>
    <t>1 1st Avenue, Malvern, PA</t>
  </si>
  <si>
    <t>Directions: From East: Take Lancaster Avenue to King Road. Bear left onto King Road and proceed into Malvern. At the stop light make a left onto Warren Avenue. Go two blocks and the field is on the right. Across from the police station/library.
From West: Take Lancaster Avenue (Route 30) to North Chester Road (Route 352). Take a right onto Route 352 and proceed to King Road. Take a left onto King Road. At light make a right onto Warren Avenue. Go two blocks and the field is on the right. Across from the police station/library.</t>
  </si>
  <si>
    <t>500 Lee Road, Wayne, PA</t>
  </si>
  <si>
    <t>This is in Chesterbrook, field is immediately to the left of the entrance.</t>
  </si>
  <si>
    <t>Wilson Farm Park</t>
  </si>
  <si>
    <t>Driveway is between two houses just before the route 100 overpass.  
https://www.google.com/maps/place/Novak+Field/@40.2555516,-75.6584215,17z/data=!3m1!4b1!4m5!3m4!1s0x89c686507af33cb3:0x323baab56112e386!8m2!3d40.2555475!4d-75.6562328</t>
  </si>
  <si>
    <t>Additional Field if needed.</t>
  </si>
  <si>
    <t>Wampler Field</t>
  </si>
  <si>
    <t>333 South Penn Street, Pottstown, PA</t>
  </si>
  <si>
    <t>Clark Field</t>
  </si>
  <si>
    <t>109 Old State Road, Berwyn, PA</t>
  </si>
  <si>
    <t>1425 Ship Road, West Chester, PA</t>
  </si>
  <si>
    <t>Intermediate Only</t>
  </si>
  <si>
    <t>All Baseball - other than Intermediate 50/70</t>
  </si>
  <si>
    <t>Palmer Park</t>
  </si>
  <si>
    <t>4048 Creamery Rd, Collegeville, PA</t>
  </si>
  <si>
    <t>920 Howellville Rd, Berwyn, PA</t>
  </si>
  <si>
    <t>110 W Boot Rd, West Chester, PA</t>
  </si>
  <si>
    <t>1300 W King Rd, Malvern, PA</t>
  </si>
  <si>
    <t>Novak Field</t>
  </si>
  <si>
    <t>451 Manatawny St, Pottstown, PA</t>
  </si>
  <si>
    <t>Stowe Old Timer's Field</t>
  </si>
  <si>
    <t>980 Grosstown Rd, Pottstown, PA</t>
  </si>
  <si>
    <t>Encke Park</t>
  </si>
  <si>
    <t>301 Iven Ave, Wayne, PA</t>
  </si>
  <si>
    <t>250 Green Tree Rd, Phoenixville, PA</t>
  </si>
  <si>
    <t>Manor Fields</t>
  </si>
  <si>
    <t>410 E. Swedesford Rd, Exton, PA</t>
  </si>
  <si>
    <t xml:space="preserve">Fields are located on the North side of the parking lot for Exton Mall.  Lower field can be reached from Swedesford Road and upper field can be reached from the Exton Mall Food Court Parking Lot. </t>
  </si>
  <si>
    <t>228 Old Gulph Rd, Wynnewood, PA</t>
  </si>
  <si>
    <t>Novak field</t>
  </si>
  <si>
    <t>Emlen Tunnell Park</t>
  </si>
  <si>
    <t>57 Garrett Ave, Bryn Mawr, PA</t>
  </si>
  <si>
    <t>Richie Ashburn Field</t>
  </si>
  <si>
    <t>1799 Youngs Ford Road, Gladwyn, PA</t>
  </si>
  <si>
    <t>Friends Lower School</t>
  </si>
  <si>
    <t>S. Ardmore Park Field B</t>
  </si>
  <si>
    <t>1420 Sussex Rd, Wynnewood, PA</t>
  </si>
  <si>
    <t>EXTON</t>
  </si>
  <si>
    <t>All Baseball - other than Jr/Sr</t>
  </si>
  <si>
    <t>Jr/Sr Baseball Only</t>
  </si>
  <si>
    <t>All Softball -- unless otherwise noted</t>
  </si>
  <si>
    <t>Bob Herman</t>
  </si>
  <si>
    <t>484-467-4830</t>
  </si>
  <si>
    <t>bherman@leafnow.com</t>
  </si>
  <si>
    <t>Asst. DA</t>
  </si>
  <si>
    <t>610-745-3651</t>
  </si>
  <si>
    <t>cubs_hoosiers@yahoo.com</t>
  </si>
  <si>
    <t>ADA Jr/Sr Baseball</t>
  </si>
  <si>
    <t>Scott Bennett</t>
  </si>
  <si>
    <t>610-574-9663</t>
  </si>
  <si>
    <t>coachbennett007@gmail.com</t>
  </si>
  <si>
    <t>Scores</t>
  </si>
  <si>
    <t>scorespadistrict27@gmail.com</t>
  </si>
  <si>
    <t>District Staff -- PA District 27</t>
  </si>
  <si>
    <t>ADA Umpires</t>
  </si>
  <si>
    <t>610-291-1842</t>
  </si>
  <si>
    <t>ed.tabbut@zurichna.com</t>
  </si>
  <si>
    <t>ADA Softball</t>
  </si>
  <si>
    <t>Title</t>
  </si>
  <si>
    <t>Name</t>
  </si>
  <si>
    <t>Cell Phone</t>
  </si>
  <si>
    <t>Email Address</t>
  </si>
  <si>
    <t>District Administrator</t>
  </si>
  <si>
    <t>umpired27@comcast.net</t>
  </si>
  <si>
    <t>484-948-7412</t>
  </si>
  <si>
    <t>President</t>
  </si>
  <si>
    <t>John Morgan</t>
  </si>
  <si>
    <t>610-937-2606</t>
  </si>
  <si>
    <t>610-497-9390 (work)</t>
  </si>
  <si>
    <t>jpm@chemicalequipmentlabs.com</t>
  </si>
  <si>
    <t>Wally Orlov</t>
  </si>
  <si>
    <t>917-886-3555</t>
  </si>
  <si>
    <t>president@lmll.org</t>
  </si>
  <si>
    <t>Jeremy Cress</t>
  </si>
  <si>
    <t>484-753-3836</t>
  </si>
  <si>
    <t>Radnor-Wayne</t>
  </si>
  <si>
    <t>Tom McWilliams</t>
  </si>
  <si>
    <t>tjm7939@yahoo.com</t>
  </si>
  <si>
    <t>Alternate or Work Phone</t>
  </si>
  <si>
    <t>D27 League Presidents (and contacts)</t>
  </si>
  <si>
    <t>Robert Van Bramer</t>
  </si>
  <si>
    <t>484-433-8069</t>
  </si>
  <si>
    <t>rvanbramer@comcast.net</t>
  </si>
  <si>
    <t>Matt Szychulski</t>
  </si>
  <si>
    <t>610-766-0001</t>
  </si>
  <si>
    <t>mszychulski@comcast.net</t>
  </si>
  <si>
    <t>jpmckenzie@yahoo.com</t>
  </si>
  <si>
    <t>Odorisio Park</t>
  </si>
  <si>
    <t>418 Fairview Road, Wayne, PA</t>
  </si>
  <si>
    <t>Only for Jr/Sr Baseball</t>
  </si>
  <si>
    <t>Dist 22</t>
  </si>
  <si>
    <t>Dist 19</t>
  </si>
  <si>
    <t>Dist 21</t>
  </si>
  <si>
    <t>S1-D10-DuBois LL</t>
  </si>
  <si>
    <t>S7-D28-Caln LL</t>
  </si>
  <si>
    <t>D27-Majors (Bob Jones)</t>
  </si>
  <si>
    <t>D27 Umps (Jr/Sr Baseball)</t>
  </si>
  <si>
    <t>D27 Umps (Gary Hall)</t>
  </si>
  <si>
    <t>BB-BJ-01</t>
  </si>
  <si>
    <t>BP-Field of Dreams</t>
  </si>
  <si>
    <t>Local Umpires</t>
  </si>
  <si>
    <t>D27 - Special</t>
  </si>
  <si>
    <t>BB-BJ-02</t>
  </si>
  <si>
    <t>BB-BJ-03</t>
  </si>
  <si>
    <t>BB-BJ-04</t>
  </si>
  <si>
    <t>Lower Perk</t>
  </si>
  <si>
    <t>GV-King Rd Fields</t>
  </si>
  <si>
    <t>LP-Palmer Park</t>
  </si>
  <si>
    <t>Radnor-Wayne 2</t>
  </si>
  <si>
    <t>Devon-Strafford</t>
  </si>
  <si>
    <t>Radnor-Wayne 1</t>
  </si>
  <si>
    <t>CV-Monument Park</t>
  </si>
  <si>
    <t>BB-9-24</t>
  </si>
  <si>
    <t>BB-9-25</t>
  </si>
  <si>
    <t>RW-Tunnell Park</t>
  </si>
  <si>
    <t>SB-12-01</t>
  </si>
  <si>
    <t>SB-12-02</t>
  </si>
  <si>
    <t>SB-12-03</t>
  </si>
  <si>
    <t>SB-12-04</t>
  </si>
  <si>
    <t>SB-12-05</t>
  </si>
  <si>
    <t>SB-12-06</t>
  </si>
  <si>
    <t>SB-12-07</t>
  </si>
  <si>
    <t>SB-12-08</t>
  </si>
  <si>
    <t>SB-12-09</t>
  </si>
  <si>
    <t>D27 - Intl</t>
  </si>
  <si>
    <t>BB-SR-01</t>
  </si>
  <si>
    <t>BB-SR-02</t>
  </si>
  <si>
    <t>BB-SR-03</t>
  </si>
  <si>
    <t>BB-SR-04</t>
  </si>
  <si>
    <t>BB-SR-05</t>
  </si>
  <si>
    <t>BB-JR-01</t>
  </si>
  <si>
    <t>BB-JR-02</t>
  </si>
  <si>
    <t>BB-JR-03</t>
  </si>
  <si>
    <t>BB-JR-04</t>
  </si>
  <si>
    <t>BB-JR-05</t>
  </si>
  <si>
    <t>BB-JR-06</t>
  </si>
  <si>
    <t>BB-JR-07</t>
  </si>
  <si>
    <t>SB-10-01</t>
  </si>
  <si>
    <t>SB-10-02</t>
  </si>
  <si>
    <t>SB-10-03</t>
  </si>
  <si>
    <t>SB-10-04</t>
  </si>
  <si>
    <t>SB-10-05</t>
  </si>
  <si>
    <t>SB-10-06</t>
  </si>
  <si>
    <t>SB-10-07</t>
  </si>
  <si>
    <t>SB-10-08</t>
  </si>
  <si>
    <t>SB-10-09</t>
  </si>
  <si>
    <t>SB-11-01</t>
  </si>
  <si>
    <t>SB-11-02</t>
  </si>
  <si>
    <t>SB-11-03</t>
  </si>
  <si>
    <t>SB-SR-01</t>
  </si>
  <si>
    <t>SB-SR-02</t>
  </si>
  <si>
    <t>SB-SR-03</t>
  </si>
  <si>
    <t>BB-INT-01</t>
  </si>
  <si>
    <t>BB-INT-02</t>
  </si>
  <si>
    <t>BB-INT-03</t>
  </si>
  <si>
    <t>BB-INT-04</t>
  </si>
  <si>
    <t>BB-INT-05</t>
  </si>
  <si>
    <t>BB-12-01</t>
  </si>
  <si>
    <t>BB-12-02</t>
  </si>
  <si>
    <t>BB-12-03</t>
  </si>
  <si>
    <t>BB-12-04</t>
  </si>
  <si>
    <t>BB-12-05</t>
  </si>
  <si>
    <t>BB-12-06</t>
  </si>
  <si>
    <t>BB-12-07</t>
  </si>
  <si>
    <t>BB-12-08</t>
  </si>
  <si>
    <t>BB-12-09</t>
  </si>
  <si>
    <t>BB-12-16</t>
  </si>
  <si>
    <t>BB-12-17</t>
  </si>
  <si>
    <t>S2-D26-West Point LL</t>
  </si>
  <si>
    <t>S3-D15-Athens LL</t>
  </si>
  <si>
    <t>S1-D10-Bradford LL</t>
  </si>
  <si>
    <t>SB-8/9/10</t>
  </si>
  <si>
    <t>SB-9/10/11</t>
  </si>
  <si>
    <t>S4-D7-Indiana LL</t>
  </si>
  <si>
    <t>S3-D13-Berwick LL</t>
  </si>
  <si>
    <t>S3-D12-Clinton Co. LL</t>
  </si>
  <si>
    <t>JB/IN</t>
  </si>
  <si>
    <t>Catov Park</t>
  </si>
  <si>
    <t>71 W. Boot Road, West Chester, PA</t>
  </si>
  <si>
    <t>Boot Road Park North</t>
  </si>
  <si>
    <t>Lower Perk 2</t>
  </si>
  <si>
    <t>BB-Bob Jones</t>
  </si>
  <si>
    <t>Pottsgrove/Pottstown</t>
  </si>
  <si>
    <t>Lower Perk 1</t>
  </si>
  <si>
    <t>BB-BJ-05</t>
  </si>
  <si>
    <t>D27 Umpires</t>
  </si>
  <si>
    <t>PG/PT</t>
  </si>
  <si>
    <t>SB-10-10</t>
  </si>
  <si>
    <t>SB-10-11</t>
  </si>
  <si>
    <t>SB-10-12</t>
  </si>
  <si>
    <t>SB-10-13</t>
  </si>
  <si>
    <t>CV-Mill Rd Park</t>
  </si>
  <si>
    <t>EX-Catov Park</t>
  </si>
  <si>
    <t>SB-11-04</t>
  </si>
  <si>
    <t>SB-11-05</t>
  </si>
  <si>
    <t>BB-11-01</t>
  </si>
  <si>
    <t>BB-11-02</t>
  </si>
  <si>
    <t>BB-11-03</t>
  </si>
  <si>
    <t>BB-11-04</t>
  </si>
  <si>
    <t>BB-11-05</t>
  </si>
  <si>
    <t>BB-11-06</t>
  </si>
  <si>
    <t>BB-11-07</t>
  </si>
  <si>
    <t>BB-11-08</t>
  </si>
  <si>
    <t>BB-11-09</t>
  </si>
  <si>
    <t>BB-11-10</t>
  </si>
  <si>
    <t>BB-11-11</t>
  </si>
  <si>
    <t>BB-11-12</t>
  </si>
  <si>
    <t>BB-11-13</t>
  </si>
  <si>
    <t>BB-11-14</t>
  </si>
  <si>
    <t>BB-11-15</t>
  </si>
  <si>
    <t>BB-11-16</t>
  </si>
  <si>
    <t>BB-11-17</t>
  </si>
  <si>
    <t>BB-10-01</t>
  </si>
  <si>
    <t>BB-10-02</t>
  </si>
  <si>
    <t>BB-10-03</t>
  </si>
  <si>
    <t>BB-10-04</t>
  </si>
  <si>
    <t>BB-10-05</t>
  </si>
  <si>
    <t>BB-10-06</t>
  </si>
  <si>
    <t>BB-10-07</t>
  </si>
  <si>
    <t>BB-10-08</t>
  </si>
  <si>
    <t>BB-10-09</t>
  </si>
  <si>
    <t>BB-10-10</t>
  </si>
  <si>
    <t>BB-10-11</t>
  </si>
  <si>
    <t>BB-10-12</t>
  </si>
  <si>
    <t>BB-10-13</t>
  </si>
  <si>
    <t>BB-10-14</t>
  </si>
  <si>
    <t>BB-10-15</t>
  </si>
  <si>
    <t>BB-10-16</t>
  </si>
  <si>
    <t>BB-10-17</t>
  </si>
  <si>
    <t>BB-10-20</t>
  </si>
  <si>
    <t>BB-10-21</t>
  </si>
  <si>
    <t>D27 - Scott Bennett</t>
  </si>
  <si>
    <t>Dist 27-&gt;D19</t>
  </si>
  <si>
    <t>D/S &amp; GV</t>
  </si>
  <si>
    <t>S8-BB10-01</t>
  </si>
  <si>
    <t>GV-Majors Field</t>
  </si>
  <si>
    <t>S8</t>
  </si>
  <si>
    <t>S8-BB-10</t>
  </si>
  <si>
    <t>S8-BB10-02</t>
  </si>
  <si>
    <t>S8-BB10-03</t>
  </si>
  <si>
    <t>S8-BB10-04</t>
  </si>
  <si>
    <t>S8-BB10-05</t>
  </si>
  <si>
    <t>S8-BB10-06</t>
  </si>
  <si>
    <t>S8-BB10-07</t>
  </si>
  <si>
    <t>Jeff / Scott / Matt Wilson</t>
  </si>
  <si>
    <t>EX-Ship Rd Park</t>
  </si>
  <si>
    <t>BB-11-18</t>
  </si>
  <si>
    <t>BB-11-19</t>
  </si>
  <si>
    <t>NOT NECESSARY</t>
  </si>
  <si>
    <t>N/A</t>
  </si>
  <si>
    <t>BB-9 Coach</t>
  </si>
  <si>
    <t>BB-10 Coach</t>
  </si>
  <si>
    <t>BB-11 Coach</t>
  </si>
  <si>
    <t>BB-INT Coach</t>
  </si>
  <si>
    <t>BB-12 Coach</t>
  </si>
  <si>
    <t>Neil Greenstein</t>
  </si>
  <si>
    <t>Neilgr@yahoo.com</t>
  </si>
  <si>
    <t>610-664-4089</t>
  </si>
  <si>
    <t>Nickolas Kursman</t>
  </si>
  <si>
    <t>nickolaskursman@yahoo.com</t>
  </si>
  <si>
    <t>410-299-0520</t>
  </si>
  <si>
    <t>Jeffrey Siegel</t>
  </si>
  <si>
    <t>215-501-8337</t>
  </si>
  <si>
    <t>Siegelboys@yahoo.com</t>
  </si>
  <si>
    <t>Jeff Given</t>
  </si>
  <si>
    <t>Steve Gregg</t>
  </si>
  <si>
    <t>215-817-3053</t>
  </si>
  <si>
    <t>215-817-9318</t>
  </si>
  <si>
    <t>jdgiven@yahoo.com</t>
  </si>
  <si>
    <t>stevegregg@live.com</t>
  </si>
  <si>
    <t>David Gonzalez</t>
  </si>
  <si>
    <t>215-688-6323</t>
  </si>
  <si>
    <t>davegonzalez1@gmail.com</t>
  </si>
  <si>
    <t>Mark Kissell</t>
  </si>
  <si>
    <t>610-322-7032</t>
  </si>
  <si>
    <t>mark.kissell@gmail.com</t>
  </si>
  <si>
    <t>Chris Millard</t>
  </si>
  <si>
    <t>Matt Spiegler</t>
  </si>
  <si>
    <t>443-306-4674</t>
  </si>
  <si>
    <t>484-412-8724</t>
  </si>
  <si>
    <t>chris.c.millard@gmail.com</t>
  </si>
  <si>
    <t>spiegler1215@comcast.net</t>
  </si>
  <si>
    <t>Pottstown / Pottsgrove</t>
  </si>
  <si>
    <t>BB-9 Manager</t>
  </si>
  <si>
    <t>BB-10 Manager</t>
  </si>
  <si>
    <t>BB-Bob Jones Manager</t>
  </si>
  <si>
    <t>BB-Bob Jones Coach</t>
  </si>
  <si>
    <t>Brian Jackson</t>
  </si>
  <si>
    <t>Sean Soley</t>
  </si>
  <si>
    <t>Brent Campbell</t>
  </si>
  <si>
    <t>Michael Coxe</t>
  </si>
  <si>
    <t>Matthew Rook</t>
  </si>
  <si>
    <t>Patrick Courtney</t>
  </si>
  <si>
    <t>John Ellwanger</t>
  </si>
  <si>
    <t>John Pearson</t>
  </si>
  <si>
    <t>484-680-8166</t>
  </si>
  <si>
    <t>484-948-5573</t>
  </si>
  <si>
    <t>484-363-0946</t>
  </si>
  <si>
    <t>610-416-8906</t>
  </si>
  <si>
    <t>803-610-8292</t>
  </si>
  <si>
    <t>484-431-7851</t>
  </si>
  <si>
    <t>484-325-0085</t>
  </si>
  <si>
    <t>610-322-3910</t>
  </si>
  <si>
    <t>Bjackson14@verizon.net</t>
  </si>
  <si>
    <t>danaesoley87@gmai.com</t>
  </si>
  <si>
    <t>brentchppll@gmail.com</t>
  </si>
  <si>
    <t>mrc325@verizon.net</t>
  </si>
  <si>
    <t>matthewrook51@yahoo.com</t>
  </si>
  <si>
    <t>pgizmo@aol.com</t>
  </si>
  <si>
    <t>johnmellwanger@gmail.com</t>
  </si>
  <si>
    <t>seanpearson1@hotmail.com</t>
  </si>
  <si>
    <t>Jason Saylor</t>
  </si>
  <si>
    <t>215-275-5378</t>
  </si>
  <si>
    <t>jsaylor@lpll.org</t>
  </si>
  <si>
    <t>BB-Bob Jones #1</t>
  </si>
  <si>
    <t>BB-Bob Jones #2</t>
  </si>
  <si>
    <t>jcress@castlecreekbio.com</t>
  </si>
  <si>
    <t>Jay Marks</t>
  </si>
  <si>
    <t>570-640-2118</t>
  </si>
  <si>
    <t>jasonmarks13@hotmail.com</t>
  </si>
  <si>
    <t>BB-11 Manager</t>
  </si>
  <si>
    <t>BB-12 Manager</t>
  </si>
  <si>
    <t>SB-10 Manager</t>
  </si>
  <si>
    <t>SB-12 Manager</t>
  </si>
  <si>
    <t>SB-11 Manager</t>
  </si>
  <si>
    <t>Dan Fragnito</t>
  </si>
  <si>
    <t>Andy Roeser</t>
  </si>
  <si>
    <t>Vinny Morrell</t>
  </si>
  <si>
    <t>Dave Purdy</t>
  </si>
  <si>
    <t>Kevin Miller</t>
  </si>
  <si>
    <t>Jeff Elmer</t>
  </si>
  <si>
    <t>Brent Moyer</t>
  </si>
  <si>
    <t>610-698-3121</t>
  </si>
  <si>
    <t>215-622-3026</t>
  </si>
  <si>
    <t>267-679-2369</t>
  </si>
  <si>
    <t>484-802-4955</t>
  </si>
  <si>
    <t>267-481-0186</t>
  </si>
  <si>
    <t>267-243-3730</t>
  </si>
  <si>
    <t>267-718-7886</t>
  </si>
  <si>
    <t>dfrignito@gmail.com</t>
  </si>
  <si>
    <t>apr225@gmail.com</t>
  </si>
  <si>
    <t>vnmorrell@comcast.net</t>
  </si>
  <si>
    <t>purdydave@gmail.com</t>
  </si>
  <si>
    <t>kevinwmiller21@gmail.com</t>
  </si>
  <si>
    <t>jaelmer2023@gmail.com</t>
  </si>
  <si>
    <t>BrentM@moyersservices.com</t>
  </si>
  <si>
    <t>BB-9 Manager (RW1)</t>
  </si>
  <si>
    <t>BB-9 Manager (RW2)</t>
  </si>
  <si>
    <t>BB-INT Manager</t>
  </si>
  <si>
    <t>BB-JR Manager</t>
  </si>
  <si>
    <t>267-342-2389</t>
  </si>
  <si>
    <t>Bob O'Rourke</t>
  </si>
  <si>
    <t>Clarke Talone</t>
  </si>
  <si>
    <t>Marc Verbos</t>
  </si>
  <si>
    <t>Mike Manzi</t>
  </si>
  <si>
    <t>Dave Falcone</t>
  </si>
  <si>
    <t>Rick Cicci</t>
  </si>
  <si>
    <t>Sean Dineen</t>
  </si>
  <si>
    <t>267-872-6810</t>
  </si>
  <si>
    <t>610-858-0791</t>
  </si>
  <si>
    <t>610-517-0025</t>
  </si>
  <si>
    <t>610-564-9212</t>
  </si>
  <si>
    <t>610-842-3205</t>
  </si>
  <si>
    <t>610-212-3618</t>
  </si>
  <si>
    <t>917-371-6951</t>
  </si>
  <si>
    <t>robfrano@yahoo.com</t>
  </si>
  <si>
    <t>ctalone@yahoo.com</t>
  </si>
  <si>
    <t>mverbos1@gmail.com</t>
  </si>
  <si>
    <t>michael.manzi@gmail.com</t>
  </si>
  <si>
    <t>david.falcone.rwll@gmail.com</t>
  </si>
  <si>
    <t>rfcicci@yahoo.com</t>
  </si>
  <si>
    <t>spd1991@gmail.com</t>
  </si>
  <si>
    <t>46/60 &amp; 50/70 Baseball</t>
  </si>
  <si>
    <t>71 W Boot Rd, West Chester, PA</t>
  </si>
  <si>
    <t>Currently under renovation</t>
  </si>
  <si>
    <t>BB-John Klein Manager</t>
  </si>
  <si>
    <t>BB-9/10 Invitational Manager</t>
  </si>
  <si>
    <t>BB-SR Manager</t>
  </si>
  <si>
    <t>Jeff Esposito</t>
  </si>
  <si>
    <t>610-470-9007</t>
  </si>
  <si>
    <t>jeffrey.esposito@ymail.com</t>
  </si>
  <si>
    <t>Dan Robl</t>
  </si>
  <si>
    <t>610-299-7827</t>
  </si>
  <si>
    <t>Daniel.Robl@willscot.com</t>
  </si>
  <si>
    <t>mail2morgans@yahoo.com</t>
  </si>
  <si>
    <t>Dan Didemenico </t>
  </si>
  <si>
    <t>610-937-5211</t>
  </si>
  <si>
    <t>danieldid03@yahoo.com</t>
  </si>
  <si>
    <t>Kevin Onell</t>
  </si>
  <si>
    <t>215-622-3292</t>
  </si>
  <si>
    <t>onellks@gmail.com</t>
  </si>
  <si>
    <t>Anthony Licate</t>
  </si>
  <si>
    <t>215-508-1036</t>
  </si>
  <si>
    <t>alicate@spidernetconsulting.com</t>
  </si>
  <si>
    <t>Chris Ricci</t>
  </si>
  <si>
    <t>610-322-5000</t>
  </si>
  <si>
    <t>chris.ricci@comcast.net</t>
  </si>
  <si>
    <t>Ship Road Park (Roscioli)</t>
  </si>
  <si>
    <t>609-847-1508</t>
  </si>
  <si>
    <t>wdivitoell@aol.com</t>
  </si>
  <si>
    <t>Nate Ottaviani</t>
  </si>
  <si>
    <t>Bryan Kendro</t>
  </si>
  <si>
    <t>Scott Bean</t>
  </si>
  <si>
    <t>Gary Balakoff</t>
  </si>
  <si>
    <t>Corey Cherup</t>
  </si>
  <si>
    <t>Jeff Citara</t>
  </si>
  <si>
    <t xml:space="preserve">610-823-6410 </t>
  </si>
  <si>
    <t>610-930-8444</t>
  </si>
  <si>
    <t xml:space="preserve">610-656-4017 </t>
  </si>
  <si>
    <t xml:space="preserve">610-772-3360 </t>
  </si>
  <si>
    <t xml:space="preserve">215-200-9962 </t>
  </si>
  <si>
    <t xml:space="preserve">215-888-5604 </t>
  </si>
  <si>
    <t>nateott1003@gmail.com</t>
  </si>
  <si>
    <t>bryankendro@gmail.com</t>
  </si>
  <si>
    <t>scott.d.bean@lmco.com</t>
  </si>
  <si>
    <t>gbalakoff@verizon.net</t>
  </si>
  <si>
    <t>corey_cherup@yahoo.com</t>
  </si>
  <si>
    <t>citarajeff@gmail.com</t>
  </si>
  <si>
    <t>Matt Wilson</t>
  </si>
  <si>
    <t>610-348-1563</t>
  </si>
  <si>
    <t>mattwilson23@verizon.net</t>
  </si>
  <si>
    <t>BB-9 Manager (GV1)</t>
  </si>
  <si>
    <t>BB-9 Manager (GV2)</t>
  </si>
  <si>
    <t>John Leith</t>
  </si>
  <si>
    <t>Jamie Davison</t>
  </si>
  <si>
    <t>Tim Kalbach</t>
  </si>
  <si>
    <t>Randy Kosmalski</t>
  </si>
  <si>
    <t>Aaron Taylor</t>
  </si>
  <si>
    <t>Gary DiBacca</t>
  </si>
  <si>
    <t>Jim Whitaker</t>
  </si>
  <si>
    <t>Dan McKinney</t>
  </si>
  <si>
    <t>610-247-6439</t>
  </si>
  <si>
    <t>484-639-1006</t>
  </si>
  <si>
    <t>610-360-5409</t>
  </si>
  <si>
    <t>215-801-9695</t>
  </si>
  <si>
    <t>610-804-9703</t>
  </si>
  <si>
    <t>301-204-9534</t>
  </si>
  <si>
    <t>610-585-8294</t>
  </si>
  <si>
    <t>267-267-5404</t>
  </si>
  <si>
    <t>leithj@comcast.net</t>
  </si>
  <si>
    <t>jamie.davidson@davidsonfab.com</t>
  </si>
  <si>
    <t>tkalbach13@gmail.com</t>
  </si>
  <si>
    <t>randykos@gmail.com</t>
  </si>
  <si>
    <t>aaronbtaylor@gmail.com</t>
  </si>
  <si>
    <t>gjnjdb@gmail.com</t>
  </si>
  <si>
    <t>jwhitaker48@gmail.com</t>
  </si>
  <si>
    <t>danmckinney@gmail.com</t>
  </si>
  <si>
    <t>Spencer Curtiss</t>
  </si>
  <si>
    <t>spencercurtiss28@gmail.com</t>
  </si>
  <si>
    <t>Trevor Gustafson</t>
  </si>
  <si>
    <t>215-667-9160</t>
  </si>
  <si>
    <t xml:space="preserve">trevor@lawrenceseafood.com </t>
  </si>
  <si>
    <t>Rich DeRafelo</t>
  </si>
  <si>
    <t>484-883-4454</t>
  </si>
  <si>
    <t>rderafelo@yahoo.com</t>
  </si>
  <si>
    <t>Christian Arena</t>
  </si>
  <si>
    <t>610-392-1427</t>
  </si>
  <si>
    <t>arena10911@gmail.com</t>
  </si>
  <si>
    <t>610-529-9298</t>
  </si>
  <si>
    <t>Spencer Shumacher</t>
  </si>
  <si>
    <t>Matt Diamond</t>
  </si>
  <si>
    <t>Greg Voshell</t>
  </si>
  <si>
    <t>610-283-2499</t>
  </si>
  <si>
    <t>484-354-6687</t>
  </si>
  <si>
    <t>spenceman622@gmail.com</t>
  </si>
  <si>
    <t>mattdiamond79@icloud.com</t>
  </si>
  <si>
    <t>gvoshell@gmail.com</t>
  </si>
  <si>
    <t>Greg Boye</t>
  </si>
  <si>
    <t>610-888-8021</t>
  </si>
  <si>
    <t>gregboye@yahoo.com</t>
  </si>
  <si>
    <t>SB-10 Manager (DSBP)</t>
  </si>
  <si>
    <t>SB-10 Coach</t>
  </si>
  <si>
    <t>SB-11 Manager (DSBP)</t>
  </si>
  <si>
    <t>SB-11 Coach</t>
  </si>
  <si>
    <t>SB-12 Manager (DSBP)</t>
  </si>
  <si>
    <t>Pat Bolger</t>
  </si>
  <si>
    <t>Gary Stabley</t>
  </si>
  <si>
    <t>Jack Tanner</t>
  </si>
  <si>
    <t>Justin Aquilante</t>
  </si>
  <si>
    <t>Tom Evans</t>
  </si>
  <si>
    <t>Chris Meyer</t>
  </si>
  <si>
    <t>Joe McKenzie</t>
  </si>
  <si>
    <t>Jeff Kahan</t>
  </si>
  <si>
    <t>Scott Navarro</t>
  </si>
  <si>
    <t>Dave Heimbach</t>
  </si>
  <si>
    <t>Chris Bernholdt</t>
  </si>
  <si>
    <t>Brain Penny</t>
  </si>
  <si>
    <t>Christine Amoroso</t>
  </si>
  <si>
    <t>215-779-0076</t>
  </si>
  <si>
    <t>215-692-4448</t>
  </si>
  <si>
    <t>610-659-4748</t>
  </si>
  <si>
    <t>610-805-4553</t>
  </si>
  <si>
    <t>609-707-8287</t>
  </si>
  <si>
    <t>617-388-6074</t>
  </si>
  <si>
    <t>215-837-3238</t>
  </si>
  <si>
    <t>484-318-9378</t>
  </si>
  <si>
    <t>973-903-1396</t>
  </si>
  <si>
    <t>610-547-1188</t>
  </si>
  <si>
    <t>585-465-3489</t>
  </si>
  <si>
    <t>484-354-1508</t>
  </si>
  <si>
    <t>609-456-9418</t>
  </si>
  <si>
    <t>pat.bolger@gmail.com</t>
  </si>
  <si>
    <t>stablg33@aol.com</t>
  </si>
  <si>
    <t>jtanner@unum.com</t>
  </si>
  <si>
    <t>justin@proservevents.com</t>
  </si>
  <si>
    <t>evanstc14@gmail.com</t>
  </si>
  <si>
    <t>cmeyer_89@yahoo.com</t>
  </si>
  <si>
    <t>Jeff_kahan@yahoo.com</t>
  </si>
  <si>
    <t>Scott.Navarro@Apothecom.com</t>
  </si>
  <si>
    <t>dheimbach101@hotmail.com</t>
  </si>
  <si>
    <t>Cbernholdt23@gmail.com</t>
  </si>
  <si>
    <t>brianpenny@yahoo.com</t>
  </si>
  <si>
    <t>Ctamoroso@gmail.com</t>
  </si>
  <si>
    <t>Kevin Kirby</t>
  </si>
  <si>
    <t>267-718-5480</t>
  </si>
  <si>
    <t>kkirby@pgsd.org</t>
  </si>
  <si>
    <t>John Osborne</t>
  </si>
  <si>
    <t>john.s.osborne@gmail.com</t>
  </si>
  <si>
    <t>Billy Divito</t>
  </si>
  <si>
    <t>Sam Cerminaro</t>
  </si>
  <si>
    <t>Stew Soley</t>
  </si>
  <si>
    <t>Brian Casey</t>
  </si>
  <si>
    <t>John Sariol</t>
  </si>
  <si>
    <t>Robert Bennett</t>
  </si>
  <si>
    <t>Tony Kondracki</t>
  </si>
  <si>
    <t>BB-John Klein Coach</t>
  </si>
  <si>
    <t>SB-12 Coach</t>
  </si>
  <si>
    <t>Biran McSherry</t>
  </si>
  <si>
    <t>Adam Swavely</t>
  </si>
  <si>
    <t>Ryan Miles</t>
  </si>
  <si>
    <t>Rick Neill</t>
  </si>
  <si>
    <t>Ryan Vermillion</t>
  </si>
  <si>
    <t>Jeff Emerich</t>
  </si>
  <si>
    <t>Brian Christy</t>
  </si>
  <si>
    <t>Phil Stuckey</t>
  </si>
  <si>
    <t>Biff Wade</t>
  </si>
  <si>
    <t>Ryan Hauseman</t>
  </si>
  <si>
    <t>Matt Schondra</t>
  </si>
  <si>
    <t>Jeff Gleason</t>
  </si>
  <si>
    <t>Brad Bechtel</t>
  </si>
  <si>
    <t>Jason Walt</t>
  </si>
  <si>
    <t>Jim Beideman</t>
  </si>
  <si>
    <t>Derrick Hudson</t>
  </si>
  <si>
    <t>Kelly Thompson</t>
  </si>
  <si>
    <t>267-408-7977</t>
  </si>
  <si>
    <t>610-633-7122</t>
  </si>
  <si>
    <t>484-614-5308</t>
  </si>
  <si>
    <t>609-575-9021</t>
  </si>
  <si>
    <t>610-587-8600</t>
  </si>
  <si>
    <t>914-787-9530</t>
  </si>
  <si>
    <t>484 885-9640</t>
  </si>
  <si>
    <t>610 331-1522</t>
  </si>
  <si>
    <t>484 252 3040</t>
  </si>
  <si>
    <t>610 960 7613</t>
  </si>
  <si>
    <t>610 420 8075</t>
  </si>
  <si>
    <t>484-363-9017</t>
  </si>
  <si>
    <t>610-587-8598</t>
  </si>
  <si>
    <t>484-560-1880</t>
  </si>
  <si>
    <t>610-656-4419</t>
  </si>
  <si>
    <t>610-587-2658</t>
  </si>
  <si>
    <t>484-919-8153</t>
  </si>
  <si>
    <t>mcsherbe@npenn.org</t>
  </si>
  <si>
    <t>AdamSwavely29@gmail.com</t>
  </si>
  <si>
    <t>Rsmiles411@gmail.com</t>
  </si>
  <si>
    <t>Neillr3@aol.com</t>
  </si>
  <si>
    <t>rvermillion@vwwgroup.com</t>
  </si>
  <si>
    <t>jemerich@guardian.com</t>
  </si>
  <si>
    <t>kkirby@ojrsd.net</t>
  </si>
  <si>
    <t>21bchristy@gmail.com</t>
  </si>
  <si>
    <t>ptstuck@gmail.com</t>
  </si>
  <si>
    <t>biffwade@hotmail.com</t>
  </si>
  <si>
    <t>hause02@aol.com</t>
  </si>
  <si>
    <t>carrier410a@aol.com</t>
  </si>
  <si>
    <t>JeffGleason103@yahoo.com</t>
  </si>
  <si>
    <t>zccc1210@gmail.com</t>
  </si>
  <si>
    <t>james.beideman@yahoo.com</t>
  </si>
  <si>
    <t>hudson75@mac.com</t>
  </si>
  <si>
    <t>kthompson310@yahoo.com</t>
  </si>
  <si>
    <t>Field #2</t>
  </si>
  <si>
    <t>Field #1</t>
  </si>
  <si>
    <t>Jim Lotka</t>
  </si>
  <si>
    <t>Jim Lane</t>
  </si>
  <si>
    <t>Dan Mallon</t>
  </si>
  <si>
    <t>John Zaneski</t>
  </si>
  <si>
    <t>Bill Brown</t>
  </si>
  <si>
    <t>Furlong</t>
  </si>
  <si>
    <t>BB</t>
  </si>
  <si>
    <t>SB</t>
  </si>
  <si>
    <t>Local</t>
  </si>
  <si>
    <t>BB-JK-1</t>
  </si>
  <si>
    <t>BB-JK-2</t>
  </si>
  <si>
    <t>Lower Perk 3</t>
  </si>
  <si>
    <t>BB-JK-3</t>
  </si>
  <si>
    <t>BB-JK-4</t>
  </si>
  <si>
    <t>BB-JK-5</t>
  </si>
  <si>
    <t>BB-JK-6</t>
  </si>
  <si>
    <t>BB-JK-7</t>
  </si>
  <si>
    <t>BB-JK-8</t>
  </si>
  <si>
    <t>BB-JK-9</t>
  </si>
  <si>
    <t>BB-JK-10</t>
  </si>
  <si>
    <t>BB-JK-11</t>
  </si>
  <si>
    <t>BB-JK-12</t>
  </si>
  <si>
    <t>BB-JK-13</t>
  </si>
  <si>
    <t>BB-JK-14</t>
  </si>
  <si>
    <t>BB-JK-15</t>
  </si>
  <si>
    <t>BB-JK-16</t>
  </si>
  <si>
    <t>BB-JK-17</t>
  </si>
  <si>
    <t>BB-JK-18</t>
  </si>
  <si>
    <t>BB-JK-19</t>
  </si>
  <si>
    <t>BB-JK-20</t>
  </si>
  <si>
    <t>BB-JK-21</t>
  </si>
  <si>
    <t>BB-JK-22</t>
  </si>
  <si>
    <t>BB-JK-23</t>
  </si>
  <si>
    <t>BB-JK-24</t>
  </si>
  <si>
    <t>BB-JK-25</t>
  </si>
  <si>
    <t>BB-JK-26</t>
  </si>
  <si>
    <t>BB-JK-27</t>
  </si>
  <si>
    <t>BB-JK-28</t>
  </si>
  <si>
    <t>BB-JK-29</t>
  </si>
  <si>
    <t>BB-JK-30</t>
  </si>
  <si>
    <t>BB-John Klein</t>
  </si>
  <si>
    <t>BB-JK-B1</t>
  </si>
  <si>
    <t>BB-JK-B2</t>
  </si>
  <si>
    <t>BB-JK-B3</t>
  </si>
  <si>
    <t>#4 Seed</t>
  </si>
  <si>
    <t>#1 Seed</t>
  </si>
  <si>
    <t>#3 Seed</t>
  </si>
  <si>
    <t>#2 Seed</t>
  </si>
  <si>
    <t>WG-B2</t>
  </si>
  <si>
    <t>WG-B1</t>
  </si>
  <si>
    <t>Blue Championship</t>
  </si>
  <si>
    <t>#8 Seed</t>
  </si>
  <si>
    <t>#5 Seed</t>
  </si>
  <si>
    <t>#7 Seed</t>
  </si>
  <si>
    <t>#6 Seed</t>
  </si>
  <si>
    <t>BB-JK-R1</t>
  </si>
  <si>
    <t>BB-JK-R2</t>
  </si>
  <si>
    <t>BB-JK-R3</t>
  </si>
  <si>
    <t>WG-R2</t>
  </si>
  <si>
    <t>WG-R1</t>
  </si>
  <si>
    <t>Red Championship</t>
  </si>
  <si>
    <t>X</t>
  </si>
  <si>
    <t>A/C</t>
  </si>
  <si>
    <t>LPLL Umpires</t>
  </si>
  <si>
    <t>Dan Daniels</t>
  </si>
  <si>
    <t>RWLL</t>
  </si>
  <si>
    <t>LMLL</t>
  </si>
  <si>
    <t>John Williams</t>
  </si>
  <si>
    <t>RWLL Umpires</t>
  </si>
  <si>
    <t>LMLL Umpires</t>
  </si>
  <si>
    <t>856-219-0039</t>
  </si>
  <si>
    <t>Travis Yocum</t>
  </si>
  <si>
    <t>610-207-3329</t>
  </si>
  <si>
    <t>tyocum17@gmail.com</t>
  </si>
  <si>
    <t>Paul Tartaglia</t>
  </si>
  <si>
    <t>484-744-7102</t>
  </si>
  <si>
    <t>paul@tagmathletic.com</t>
  </si>
  <si>
    <t>Joe Malloy</t>
  </si>
  <si>
    <t>484-571-5218</t>
  </si>
  <si>
    <t>malloyjp@gmail.com</t>
  </si>
  <si>
    <t>John Furlong</t>
  </si>
  <si>
    <t>610-529-6792</t>
  </si>
  <si>
    <t>jjfurlongcpa@gmail.com</t>
  </si>
  <si>
    <t>Ron Houser</t>
  </si>
  <si>
    <t>215-514-4109</t>
  </si>
  <si>
    <t>ronaustin0614@gmail.com</t>
  </si>
  <si>
    <t>Paul Pozniak</t>
  </si>
  <si>
    <t>215-380-0851</t>
  </si>
  <si>
    <t>thepoz66@yahoo.com</t>
  </si>
  <si>
    <t>Lindsay Musser</t>
  </si>
  <si>
    <t>570-452-4794</t>
  </si>
  <si>
    <t>lbordner15@gmail.com</t>
  </si>
  <si>
    <t>LP-Field #2</t>
  </si>
  <si>
    <t>Jeff Whitehead</t>
  </si>
  <si>
    <t>jeffrey_w_whitehead@hotmail.com</t>
  </si>
  <si>
    <t>VP of Softball</t>
  </si>
  <si>
    <t>lpallstar@lpll.org</t>
  </si>
  <si>
    <t>Rich Pezick</t>
  </si>
  <si>
    <t>Mark Feinberg</t>
  </si>
  <si>
    <t>610-844-2297</t>
  </si>
  <si>
    <t>mfeinberg513@gmail.com</t>
  </si>
  <si>
    <t>LP-Field #1</t>
  </si>
  <si>
    <t>Scott Bennett / Jeff Bennett</t>
  </si>
  <si>
    <t>Myron</t>
  </si>
  <si>
    <t>Sectional</t>
  </si>
  <si>
    <t>D19 Drexel Hill</t>
  </si>
  <si>
    <t>D21 Levittown Cont</t>
  </si>
  <si>
    <t>D27 Champion</t>
  </si>
  <si>
    <t>Lower Perk Pirates</t>
  </si>
  <si>
    <t>D21 -&gt; D27/D19</t>
  </si>
  <si>
    <t>D19 Ridley Area</t>
  </si>
  <si>
    <t>S8 -&gt; S3/D15/Wellsboro LL</t>
  </si>
  <si>
    <t>S8-BBINT-01</t>
  </si>
  <si>
    <t>LM-Friends Lower School</t>
  </si>
  <si>
    <t>D19-Havertown?</t>
  </si>
  <si>
    <t>Sectional Game</t>
  </si>
  <si>
    <t>S8-BB-INT</t>
  </si>
  <si>
    <t>D19-Havertown</t>
  </si>
  <si>
    <t>LM-Rich Pezick</t>
  </si>
  <si>
    <t>Greg Howson</t>
  </si>
  <si>
    <t>Dave Daniels</t>
  </si>
  <si>
    <t>Columbus</t>
  </si>
  <si>
    <t>D21-Levittown</t>
  </si>
  <si>
    <t>D19-Ridley Area</t>
  </si>
  <si>
    <t>D27 Great Valley</t>
  </si>
  <si>
    <t>D21</t>
  </si>
  <si>
    <t>D22</t>
  </si>
  <si>
    <t>D19</t>
  </si>
  <si>
    <t>GV-Schmidt Field</t>
  </si>
  <si>
    <t>BB-910</t>
  </si>
  <si>
    <t>BB-910-2</t>
  </si>
  <si>
    <t>BB-910-3</t>
  </si>
  <si>
    <t>BB-910-4</t>
  </si>
  <si>
    <t>BB-910-5</t>
  </si>
  <si>
    <t>BB-910-6</t>
  </si>
  <si>
    <t>BB-910-7</t>
  </si>
  <si>
    <t>BB-910-8</t>
  </si>
  <si>
    <t>BB-910-9</t>
  </si>
  <si>
    <t>BB-910-10</t>
  </si>
  <si>
    <t>BB-910-11</t>
  </si>
  <si>
    <t>BB-910-12</t>
  </si>
  <si>
    <t>BB-910-13</t>
  </si>
  <si>
    <t>BB-910-14</t>
  </si>
  <si>
    <t>BB-910-15</t>
  </si>
  <si>
    <t>BB-910-16</t>
  </si>
  <si>
    <t>BB-910-17</t>
  </si>
  <si>
    <t>BB-910-18</t>
  </si>
  <si>
    <t>BB-910-19</t>
  </si>
  <si>
    <t>BB-910-20</t>
  </si>
  <si>
    <t>BB-910-21</t>
  </si>
  <si>
    <t>BB-910-22</t>
  </si>
  <si>
    <t>BB-910-23</t>
  </si>
  <si>
    <t>BB-910-24</t>
  </si>
  <si>
    <t>BB-910-1</t>
  </si>
  <si>
    <t>BB-910-B1</t>
  </si>
  <si>
    <t>BB-910-B2</t>
  </si>
  <si>
    <t>BB-910-B3</t>
  </si>
  <si>
    <t>BB-910-R1</t>
  </si>
  <si>
    <t>BB-910-R2</t>
  </si>
  <si>
    <t>BB-910-R3</t>
  </si>
  <si>
    <t>S8-CV-Monument Park</t>
  </si>
  <si>
    <t>S8-GV-Majors Field</t>
  </si>
  <si>
    <t>Mark Harris</t>
  </si>
  <si>
    <t>Will Miles</t>
  </si>
  <si>
    <t>352-514-7958</t>
  </si>
  <si>
    <t>wc22miles_1999@yahoo.com</t>
  </si>
  <si>
    <t>BB-910 Special Games Manager</t>
  </si>
  <si>
    <t>Mike Loftus</t>
  </si>
  <si>
    <t>SB-JR Regional (Orange, CT)</t>
  </si>
  <si>
    <t>Jeff Bennett / Scott Bennett</t>
  </si>
  <si>
    <t>Section 8</t>
  </si>
  <si>
    <t>PA State</t>
  </si>
  <si>
    <t>Regional</t>
  </si>
  <si>
    <t>World Series</t>
  </si>
  <si>
    <t>SB-JR</t>
  </si>
  <si>
    <t>D19-Drexel Hill</t>
  </si>
  <si>
    <t>S2/D26 West Point LL</t>
  </si>
  <si>
    <t>S3/D15 Athens LL</t>
  </si>
  <si>
    <t>S1/D10 Bradford LL</t>
  </si>
  <si>
    <t>S7/D28 Caln LL</t>
  </si>
  <si>
    <t>S1/D10 Dubois LL</t>
  </si>
  <si>
    <t>S3/D15 Wellsboro LL</t>
  </si>
  <si>
    <t>S3/D13 Berwick LL</t>
  </si>
  <si>
    <t>S3/D12 Clinton County</t>
  </si>
  <si>
    <t>S4/D7 Indiana LL</t>
  </si>
  <si>
    <t>???</t>
  </si>
  <si>
    <t>Williamsport, PA</t>
  </si>
  <si>
    <t>Livermore, CA</t>
  </si>
  <si>
    <t>Taylor, MI</t>
  </si>
  <si>
    <t>Easley, SC</t>
  </si>
  <si>
    <t>Greenville, NC</t>
  </si>
  <si>
    <t>Kirkland, WA</t>
  </si>
  <si>
    <t>Lower Sussex, DE</t>
  </si>
  <si>
    <t>Bristol, CT</t>
  </si>
  <si>
    <t>Commack &amp; Dix Hills, NY</t>
  </si>
  <si>
    <t>Freehold Twp, NJ</t>
  </si>
  <si>
    <t>Bangor, Maine</t>
  </si>
  <si>
    <t>Orange, CT</t>
  </si>
  <si>
    <t>Worcester, MA</t>
  </si>
  <si>
    <t>Dates</t>
  </si>
  <si>
    <t>July 10-11</t>
  </si>
  <si>
    <t>July 9-10</t>
  </si>
  <si>
    <t>July 12-13</t>
  </si>
  <si>
    <t>June 27-29</t>
  </si>
  <si>
    <t>June 25-26</t>
  </si>
  <si>
    <t>July 5-6</t>
  </si>
  <si>
    <t>July 15-16</t>
  </si>
  <si>
    <t>Champion</t>
  </si>
  <si>
    <t>July 18-22</t>
  </si>
  <si>
    <t>July 15-19</t>
  </si>
  <si>
    <t>July 19-23</t>
  </si>
  <si>
    <t>July 4-7</t>
  </si>
  <si>
    <t>July 18-21</t>
  </si>
  <si>
    <t>July 3-6</t>
  </si>
  <si>
    <t>July 12-16</t>
  </si>
  <si>
    <t>July 5-9</t>
  </si>
  <si>
    <t>D27-Great Valley LL</t>
  </si>
  <si>
    <t>D27-Lower Merion</t>
  </si>
  <si>
    <t>D22-Upper Moreland</t>
  </si>
  <si>
    <t>D27-DSBP</t>
  </si>
  <si>
    <t>D22-Plymouth</t>
  </si>
  <si>
    <t>D21-Levittown United</t>
  </si>
  <si>
    <t>July 26 - Aug 1</t>
  </si>
  <si>
    <t>July 23-29</t>
  </si>
  <si>
    <t>July 27 - Aug 2</t>
  </si>
  <si>
    <t>July 11-16</t>
  </si>
  <si>
    <t>July 25-30</t>
  </si>
  <si>
    <t>July 10-14</t>
  </si>
  <si>
    <t>July 20-26</t>
  </si>
  <si>
    <t>July 29 - Aug 4</t>
  </si>
  <si>
    <t>July 13-19</t>
  </si>
  <si>
    <t>July 13-16</t>
  </si>
  <si>
    <t>July 13-18</t>
  </si>
  <si>
    <t>Aug 7-12</t>
  </si>
  <si>
    <t>July 20-28</t>
  </si>
  <si>
    <t>Aug 3-11</t>
  </si>
  <si>
    <t>July 18-26</t>
  </si>
  <si>
    <t>July 23-28</t>
  </si>
  <si>
    <t>July 20-27</t>
  </si>
  <si>
    <t>July 22-28</t>
  </si>
  <si>
    <t>Old Forge LL (???)</t>
  </si>
  <si>
    <t>Aug 17-28</t>
  </si>
  <si>
    <t>July 31 - Aug 7</t>
  </si>
  <si>
    <t>Aug 14-21</t>
  </si>
  <si>
    <t>July 30 - Aug 6</t>
  </si>
  <si>
    <t>Aug 9-15</t>
  </si>
  <si>
    <t>July 31 - Aug 6</t>
  </si>
  <si>
    <t>Aug 1-7</t>
  </si>
  <si>
    <t>Tye Kivela</t>
  </si>
  <si>
    <t>Pottstown (Novak)</t>
  </si>
  <si>
    <t>D27-Upper Providence</t>
  </si>
  <si>
    <t>D21-Morrisville</t>
  </si>
  <si>
    <t>D27-Lower Perk</t>
  </si>
  <si>
    <t>D7-Indiana (PA) LL</t>
  </si>
  <si>
    <t>D11-Holidaysburg LL</t>
  </si>
  <si>
    <t>D1-Lakeland LL</t>
  </si>
  <si>
    <t>BB-JK-R4</t>
  </si>
  <si>
    <t>#9 Seed</t>
  </si>
  <si>
    <t>WG-R3</t>
  </si>
  <si>
    <t>D21-Morrisville LL</t>
  </si>
  <si>
    <t>D19-Ridley Area LL</t>
  </si>
  <si>
    <t>D22-Plymouth LL</t>
  </si>
  <si>
    <t>Ken Furlong</t>
  </si>
  <si>
    <t>Brian Brown</t>
  </si>
  <si>
    <t>Joe Elgin</t>
  </si>
  <si>
    <t>Pottsgrove LL</t>
  </si>
  <si>
    <t>D17-North Pocono</t>
  </si>
  <si>
    <t>D11-West Suburban</t>
  </si>
  <si>
    <t>D22-Whitemarsh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</si>
</sst>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numFmts>
  <fonts count="22" x14ac:knownFonts="1">
    <font>
      <sz val="11"/>
      <color theme="1"/>
      <name val="Calibri"/>
      <family val="2"/>
      <scheme val="minor"/>
    </font>
    <font>
      <sz val="9"/>
      <color theme="1"/>
      <name val="Calibri"/>
      <family val="2"/>
      <scheme val="minor"/>
    </font>
    <font>
      <sz val="10"/>
      <name val="Arial"/>
      <family val="2"/>
    </font>
    <font>
      <sz val="10"/>
      <name val="Arial"/>
      <family val="2"/>
    </font>
    <font>
      <sz val="10"/>
      <name val="Arial"/>
      <family val="2"/>
    </font>
    <font>
      <b/>
      <u/>
      <sz val="12"/>
      <name val="Arial"/>
      <family val="2"/>
    </font>
    <font>
      <b/>
      <sz val="10"/>
      <name val="Arial"/>
      <family val="2"/>
    </font>
    <font>
      <sz val="10"/>
      <color theme="1"/>
      <name val="Calibri"/>
      <family val="2"/>
      <scheme val="minor"/>
    </font>
    <font>
      <sz val="8"/>
      <color theme="1"/>
      <name val="Calibri"/>
      <family val="2"/>
      <scheme val="minor"/>
    </font>
    <font>
      <b/>
      <u/>
      <sz val="11"/>
      <name val="Arial"/>
      <family val="2"/>
    </font>
    <font>
      <b/>
      <sz val="11"/>
      <color theme="1"/>
      <name val="Calibri"/>
      <family val="2"/>
      <scheme val="minor"/>
    </font>
    <font>
      <b/>
      <sz val="12"/>
      <name val="Arial"/>
      <family val="2"/>
    </font>
    <font>
      <sz val="12"/>
      <name val="Arial"/>
      <family val="2"/>
    </font>
    <font>
      <b/>
      <sz val="28"/>
      <name val="Arial"/>
      <family val="2"/>
    </font>
    <font>
      <sz val="10"/>
      <color theme="1"/>
      <name val="Arial Narrow"/>
      <family val="2"/>
    </font>
    <font>
      <sz val="10"/>
      <color theme="1"/>
      <name val="Arial"/>
      <family val="2"/>
    </font>
    <font>
      <sz val="9"/>
      <color theme="1"/>
      <name val="Arial Narrow"/>
      <family val="2"/>
    </font>
    <font>
      <sz val="8"/>
      <color theme="1"/>
      <name val="Arial Narrow"/>
      <family val="2"/>
    </font>
    <font>
      <sz val="10"/>
      <name val="Arial Narrow"/>
      <family val="2"/>
    </font>
    <font>
      <b/>
      <sz val="9"/>
      <color theme="1"/>
      <name val="Calibri"/>
      <family val="2"/>
      <scheme val="minor"/>
    </font>
    <font>
      <b/>
      <sz val="28"/>
      <color theme="1"/>
      <name val="Arial Narrow"/>
      <family val="2"/>
    </font>
    <font>
      <sz val="12"/>
      <name val="Arial Narrow"/>
      <family val="2"/>
    </font>
  </fonts>
  <fills count="21">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bgColor indexed="64"/>
      </patternFill>
    </fill>
    <fill>
      <patternFill patternType="solid">
        <fgColor rgb="FFFF6699"/>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rgb="FF000000"/>
      </patternFill>
    </fill>
    <fill>
      <patternFill patternType="solid">
        <fgColor theme="5" tint="0.59999389629810485"/>
        <bgColor rgb="FF000000"/>
      </patternFill>
    </fill>
    <fill>
      <patternFill patternType="solid">
        <fgColor theme="3"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7787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0" fontId="2" fillId="0" borderId="0"/>
    <xf numFmtId="0" fontId="3" fillId="0" borderId="0"/>
    <xf numFmtId="0" fontId="3" fillId="0" borderId="0"/>
    <xf numFmtId="0" fontId="4" fillId="0" borderId="0"/>
    <xf numFmtId="0" fontId="4" fillId="0" borderId="0"/>
    <xf numFmtId="0" fontId="2" fillId="0" borderId="0"/>
    <xf numFmtId="0" fontId="2" fillId="0" borderId="0"/>
    <xf numFmtId="0" fontId="2" fillId="0" borderId="0"/>
    <xf numFmtId="0" fontId="2" fillId="0" borderId="0"/>
  </cellStyleXfs>
  <cellXfs count="205">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center" vertical="center"/>
    </xf>
    <xf numFmtId="16" fontId="0" fillId="0" borderId="1" xfId="0" applyNumberFormat="1" applyBorder="1" applyAlignment="1">
      <alignment horizontal="center" vertical="center"/>
    </xf>
    <xf numFmtId="16" fontId="0" fillId="4" borderId="1" xfId="0" applyNumberFormat="1" applyFill="1" applyBorder="1" applyAlignment="1">
      <alignment horizontal="center" vertical="center" textRotation="90"/>
    </xf>
    <xf numFmtId="16" fontId="0" fillId="0" borderId="1" xfId="0" applyNumberFormat="1" applyBorder="1" applyAlignment="1">
      <alignment horizontal="center" vertical="center" textRotation="90"/>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wrapText="1"/>
    </xf>
    <xf numFmtId="16" fontId="1" fillId="6"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6" borderId="1" xfId="0" applyFill="1" applyBorder="1" applyAlignment="1">
      <alignment horizontal="center" vertical="center" wrapText="1"/>
    </xf>
    <xf numFmtId="0" fontId="0" fillId="2" borderId="1" xfId="0" applyFill="1" applyBorder="1"/>
    <xf numFmtId="0" fontId="0" fillId="4" borderId="1" xfId="0" applyFill="1" applyBorder="1"/>
    <xf numFmtId="16"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0" fontId="0" fillId="0" borderId="0" xfId="0" applyBorder="1" applyAlignment="1">
      <alignment horizontal="center" vertical="center"/>
    </xf>
    <xf numFmtId="0" fontId="5" fillId="0" borderId="1" xfId="1" applyFont="1" applyBorder="1" applyAlignment="1">
      <alignment horizontal="center"/>
    </xf>
    <xf numFmtId="0" fontId="0" fillId="0" borderId="0" xfId="0" applyBorder="1" applyAlignment="1">
      <alignment horizontal="center"/>
    </xf>
    <xf numFmtId="0" fontId="0" fillId="5" borderId="1" xfId="0" applyFill="1" applyBorder="1"/>
    <xf numFmtId="0" fontId="0" fillId="8" borderId="1" xfId="0" applyFill="1" applyBorder="1"/>
    <xf numFmtId="0" fontId="8" fillId="0" borderId="0" xfId="0" applyFont="1" applyAlignment="1">
      <alignment horizontal="center" vertical="center"/>
    </xf>
    <xf numFmtId="0" fontId="0" fillId="3" borderId="1" xfId="0" applyFill="1" applyBorder="1" applyAlignment="1">
      <alignment horizontal="center" vertical="center"/>
    </xf>
    <xf numFmtId="0" fontId="1" fillId="0" borderId="0" xfId="0" applyFont="1" applyAlignment="1">
      <alignment horizontal="right" vertical="center"/>
    </xf>
    <xf numFmtId="0" fontId="0" fillId="3" borderId="1" xfId="0" applyFill="1" applyBorder="1"/>
    <xf numFmtId="4" fontId="0" fillId="0" borderId="0" xfId="0" applyNumberFormat="1" applyBorder="1" applyAlignment="1">
      <alignment horizontal="center" vertical="center"/>
    </xf>
    <xf numFmtId="2" fontId="8" fillId="0" borderId="0" xfId="0" applyNumberFormat="1" applyFont="1" applyAlignment="1">
      <alignment horizontal="center" vertical="center"/>
    </xf>
    <xf numFmtId="0" fontId="7" fillId="0" borderId="0" xfId="0" applyFont="1"/>
    <xf numFmtId="0" fontId="9" fillId="0" borderId="1" xfId="1" applyFont="1" applyBorder="1" applyAlignment="1">
      <alignment horizontal="center"/>
    </xf>
    <xf numFmtId="0" fontId="0" fillId="9" borderId="1" xfId="0" applyFill="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6" fillId="2" borderId="1" xfId="1" applyFont="1" applyFill="1" applyBorder="1" applyAlignment="1">
      <alignment horizontal="left" vertical="center"/>
    </xf>
    <xf numFmtId="0" fontId="0" fillId="0" borderId="1" xfId="0" applyBorder="1" applyAlignment="1">
      <alignment horizontal="left" vertical="center" wrapText="1"/>
    </xf>
    <xf numFmtId="0" fontId="6" fillId="7" borderId="1" xfId="1" applyFont="1" applyFill="1" applyBorder="1" applyAlignment="1">
      <alignment horizontal="left" vertical="center"/>
    </xf>
    <xf numFmtId="0" fontId="0" fillId="0" borderId="0" xfId="0" applyAlignment="1">
      <alignment horizontal="left" vertical="center" wrapText="1"/>
    </xf>
    <xf numFmtId="0" fontId="10" fillId="13" borderId="1" xfId="0" applyFont="1" applyFill="1" applyBorder="1" applyAlignment="1">
      <alignment horizontal="left" vertical="center"/>
    </xf>
    <xf numFmtId="0" fontId="10" fillId="13"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0" fillId="14" borderId="1" xfId="0" applyFill="1" applyBorder="1" applyAlignment="1">
      <alignment horizontal="left" vertical="center"/>
    </xf>
    <xf numFmtId="0" fontId="6" fillId="14" borderId="1" xfId="1" applyFont="1" applyFill="1" applyBorder="1" applyAlignment="1">
      <alignment horizontal="left" vertical="center"/>
    </xf>
    <xf numFmtId="0" fontId="0" fillId="14" borderId="1" xfId="0" applyFill="1" applyBorder="1" applyAlignment="1">
      <alignment horizontal="left" vertical="center" wrapText="1"/>
    </xf>
    <xf numFmtId="0" fontId="7" fillId="1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14" borderId="1" xfId="0" applyFont="1" applyFill="1" applyBorder="1" applyAlignment="1">
      <alignment horizontal="left" vertical="center" wrapText="1"/>
    </xf>
    <xf numFmtId="0" fontId="6" fillId="14" borderId="1" xfId="1" applyFont="1" applyFill="1" applyBorder="1" applyAlignment="1">
      <alignment horizontal="center" vertical="center"/>
    </xf>
    <xf numFmtId="0" fontId="6" fillId="7" borderId="1" xfId="1" applyFont="1" applyFill="1" applyBorder="1" applyAlignment="1">
      <alignment horizontal="center" vertical="center"/>
    </xf>
    <xf numFmtId="0" fontId="0" fillId="12" borderId="1" xfId="0" applyFill="1" applyBorder="1" applyAlignment="1">
      <alignment horizontal="center"/>
    </xf>
    <xf numFmtId="0" fontId="0" fillId="2" borderId="1" xfId="0" applyFill="1" applyBorder="1" applyAlignment="1">
      <alignment horizontal="center"/>
    </xf>
    <xf numFmtId="0" fontId="0" fillId="0" borderId="0" xfId="0" applyAlignment="1">
      <alignment vertical="center"/>
    </xf>
    <xf numFmtId="0" fontId="12" fillId="15" borderId="1" xfId="0" applyFont="1" applyFill="1" applyBorder="1" applyAlignment="1">
      <alignment vertical="center"/>
    </xf>
    <xf numFmtId="0" fontId="11" fillId="15" borderId="1" xfId="0" applyFont="1" applyFill="1" applyBorder="1" applyAlignment="1">
      <alignment vertical="center"/>
    </xf>
    <xf numFmtId="0" fontId="0" fillId="0" borderId="0" xfId="0" applyFont="1" applyAlignment="1">
      <alignment vertical="center"/>
    </xf>
    <xf numFmtId="0" fontId="11" fillId="15" borderId="2" xfId="0" applyFont="1" applyFill="1" applyBorder="1" applyAlignment="1">
      <alignment vertical="center" wrapText="1"/>
    </xf>
    <xf numFmtId="0" fontId="11" fillId="15" borderId="4" xfId="0" applyFont="1" applyFill="1" applyBorder="1" applyAlignment="1">
      <alignment vertical="center" wrapText="1"/>
    </xf>
    <xf numFmtId="0" fontId="11" fillId="15" borderId="1" xfId="0" applyFont="1" applyFill="1" applyBorder="1" applyAlignment="1">
      <alignment vertical="center" wrapText="1"/>
    </xf>
    <xf numFmtId="0" fontId="12" fillId="15" borderId="1" xfId="0" applyFont="1" applyFill="1" applyBorder="1" applyAlignment="1">
      <alignment vertical="center" wrapText="1"/>
    </xf>
    <xf numFmtId="0" fontId="5" fillId="0" borderId="1" xfId="1" applyFont="1" applyBorder="1" applyAlignment="1">
      <alignment horizontal="center" vertical="center"/>
    </xf>
    <xf numFmtId="0" fontId="9" fillId="0" borderId="1" xfId="1" applyFont="1" applyBorder="1" applyAlignment="1">
      <alignment horizontal="center" vertical="center"/>
    </xf>
    <xf numFmtId="0" fontId="7" fillId="0" borderId="0" xfId="0" applyFont="1" applyAlignment="1">
      <alignment vertical="center"/>
    </xf>
    <xf numFmtId="0" fontId="0" fillId="0" borderId="2" xfId="0" applyBorder="1" applyAlignment="1">
      <alignment horizontal="left"/>
    </xf>
    <xf numFmtId="0" fontId="0" fillId="0" borderId="4" xfId="0" applyBorder="1" applyAlignment="1">
      <alignment horizontal="left"/>
    </xf>
    <xf numFmtId="0" fontId="0" fillId="11" borderId="1" xfId="0" applyFill="1" applyBorder="1" applyAlignment="1">
      <alignment horizontal="center" vertical="center"/>
    </xf>
    <xf numFmtId="0" fontId="6" fillId="10" borderId="1" xfId="1" applyFont="1" applyFill="1" applyBorder="1" applyAlignment="1">
      <alignment horizontal="center" vertical="center"/>
    </xf>
    <xf numFmtId="0" fontId="2" fillId="7" borderId="1" xfId="1" applyFont="1" applyFill="1" applyBorder="1" applyAlignment="1">
      <alignment horizontal="center" vertical="center"/>
    </xf>
    <xf numFmtId="164" fontId="2" fillId="7" borderId="1" xfId="1" applyNumberFormat="1" applyFont="1" applyFill="1" applyBorder="1" applyAlignment="1">
      <alignment horizontal="center" vertical="center"/>
    </xf>
    <xf numFmtId="16" fontId="2" fillId="7" borderId="1" xfId="1" applyNumberFormat="1" applyFont="1" applyFill="1" applyBorder="1" applyAlignment="1">
      <alignment horizontal="center" vertical="center"/>
    </xf>
    <xf numFmtId="18" fontId="2" fillId="7" borderId="1" xfId="1" applyNumberFormat="1" applyFont="1" applyFill="1" applyBorder="1" applyAlignment="1">
      <alignment horizontal="center" vertical="center"/>
    </xf>
    <xf numFmtId="0" fontId="2" fillId="0" borderId="1" xfId="1" applyFont="1" applyBorder="1" applyAlignment="1">
      <alignment horizontal="center" vertical="center"/>
    </xf>
    <xf numFmtId="0" fontId="1" fillId="0" borderId="1" xfId="0" applyFont="1" applyBorder="1" applyAlignment="1">
      <alignment horizontal="center" vertical="center"/>
    </xf>
    <xf numFmtId="0" fontId="0" fillId="4" borderId="1" xfId="0" applyFill="1" applyBorder="1" applyAlignment="1">
      <alignment horizontal="center"/>
    </xf>
    <xf numFmtId="0" fontId="0" fillId="7" borderId="1" xfId="0" applyFill="1" applyBorder="1" applyAlignment="1">
      <alignment horizontal="center"/>
    </xf>
    <xf numFmtId="0" fontId="2" fillId="4" borderId="1" xfId="1" applyFont="1" applyFill="1" applyBorder="1" applyAlignment="1">
      <alignment horizontal="center" vertical="center"/>
    </xf>
    <xf numFmtId="18" fontId="2" fillId="9" borderId="1" xfId="1" applyNumberFormat="1" applyFont="1" applyFill="1" applyBorder="1" applyAlignment="1">
      <alignment horizontal="center" vertical="center"/>
    </xf>
    <xf numFmtId="0" fontId="2" fillId="9" borderId="1" xfId="1" applyFont="1" applyFill="1" applyBorder="1" applyAlignment="1">
      <alignment horizontal="center" vertical="center"/>
    </xf>
    <xf numFmtId="0" fontId="14" fillId="3" borderId="1" xfId="0" applyFont="1" applyFill="1" applyBorder="1" applyAlignment="1">
      <alignment horizontal="center" vertical="center"/>
    </xf>
    <xf numFmtId="0" fontId="2" fillId="17" borderId="1" xfId="1" applyFont="1" applyFill="1" applyBorder="1" applyAlignment="1">
      <alignment horizontal="center" vertical="center"/>
    </xf>
    <xf numFmtId="18" fontId="2" fillId="17" borderId="1" xfId="1" applyNumberFormat="1" applyFont="1" applyFill="1" applyBorder="1" applyAlignment="1">
      <alignment horizontal="center" vertical="center"/>
    </xf>
    <xf numFmtId="0" fontId="2" fillId="13" borderId="1" xfId="1" applyFont="1" applyFill="1" applyBorder="1" applyAlignment="1">
      <alignment horizontal="center" vertical="center"/>
    </xf>
    <xf numFmtId="164" fontId="2" fillId="13" borderId="1" xfId="1" applyNumberFormat="1" applyFont="1" applyFill="1" applyBorder="1" applyAlignment="1">
      <alignment horizontal="center" vertical="center"/>
    </xf>
    <xf numFmtId="16" fontId="2" fillId="13" borderId="1" xfId="1" applyNumberFormat="1" applyFont="1" applyFill="1" applyBorder="1" applyAlignment="1">
      <alignment horizontal="center" vertical="center"/>
    </xf>
    <xf numFmtId="18" fontId="2" fillId="13" borderId="1" xfId="1" applyNumberFormat="1" applyFont="1" applyFill="1" applyBorder="1" applyAlignment="1">
      <alignment horizontal="center" vertical="center"/>
    </xf>
    <xf numFmtId="0" fontId="6" fillId="13" borderId="1" xfId="1" applyFont="1" applyFill="1" applyBorder="1" applyAlignment="1">
      <alignment horizontal="center" vertical="center"/>
    </xf>
    <xf numFmtId="0" fontId="2" fillId="18" borderId="1" xfId="1" applyFont="1" applyFill="1" applyBorder="1" applyAlignment="1">
      <alignment horizontal="center" vertical="center"/>
    </xf>
    <xf numFmtId="0" fontId="12" fillId="15" borderId="1" xfId="0" applyFont="1" applyFill="1" applyBorder="1" applyAlignment="1">
      <alignment horizontal="left" vertical="center" wrapText="1" indent="2"/>
    </xf>
    <xf numFmtId="0" fontId="12" fillId="15" borderId="1" xfId="0" applyFont="1" applyFill="1" applyBorder="1" applyAlignment="1">
      <alignment horizontal="left" vertical="center" wrapText="1" indent="3"/>
    </xf>
    <xf numFmtId="0" fontId="12" fillId="15" borderId="4" xfId="0" applyFont="1" applyFill="1" applyBorder="1" applyAlignment="1">
      <alignment vertical="center" wrapText="1"/>
    </xf>
    <xf numFmtId="0" fontId="12" fillId="15" borderId="1" xfId="0" applyFont="1" applyFill="1" applyBorder="1" applyAlignment="1">
      <alignment horizontal="left" vertical="center" indent="2"/>
    </xf>
    <xf numFmtId="16" fontId="2" fillId="19" borderId="1" xfId="1" applyNumberFormat="1" applyFont="1" applyFill="1" applyBorder="1" applyAlignment="1">
      <alignment horizontal="center" vertical="center"/>
    </xf>
    <xf numFmtId="18" fontId="2" fillId="19" borderId="1" xfId="1" applyNumberFormat="1" applyFont="1" applyFill="1" applyBorder="1" applyAlignment="1">
      <alignment horizontal="center" vertical="center"/>
    </xf>
    <xf numFmtId="0" fontId="15" fillId="0" borderId="0" xfId="0" applyFont="1" applyAlignment="1">
      <alignment vertical="center"/>
    </xf>
    <xf numFmtId="0" fontId="2" fillId="19" borderId="1" xfId="1" applyFont="1" applyFill="1" applyBorder="1" applyAlignment="1">
      <alignment horizontal="center" vertical="center"/>
    </xf>
    <xf numFmtId="164" fontId="2" fillId="19" borderId="1" xfId="1" applyNumberFormat="1" applyFont="1" applyFill="1" applyBorder="1" applyAlignment="1">
      <alignment horizontal="center" vertical="center"/>
    </xf>
    <xf numFmtId="0" fontId="6" fillId="19" borderId="1" xfId="1" applyFont="1" applyFill="1" applyBorder="1" applyAlignment="1">
      <alignment horizontal="center" vertical="center"/>
    </xf>
    <xf numFmtId="0" fontId="15" fillId="20" borderId="1" xfId="0" applyFont="1" applyFill="1" applyBorder="1" applyAlignment="1">
      <alignment horizontal="center" vertical="center"/>
    </xf>
    <xf numFmtId="164" fontId="15" fillId="20" borderId="1" xfId="0" applyNumberFormat="1" applyFont="1" applyFill="1" applyBorder="1" applyAlignment="1">
      <alignment horizontal="center" vertical="center"/>
    </xf>
    <xf numFmtId="18" fontId="15" fillId="20" borderId="1" xfId="0" applyNumberFormat="1" applyFont="1" applyFill="1" applyBorder="1" applyAlignment="1">
      <alignment horizontal="center" vertical="center"/>
    </xf>
    <xf numFmtId="16" fontId="15" fillId="20" borderId="1" xfId="0" applyNumberFormat="1" applyFont="1" applyFill="1" applyBorder="1" applyAlignment="1">
      <alignment horizontal="center" vertical="center"/>
    </xf>
    <xf numFmtId="0" fontId="2" fillId="12" borderId="1" xfId="1" applyFont="1" applyFill="1" applyBorder="1" applyAlignment="1">
      <alignment horizontal="center" vertical="center"/>
    </xf>
    <xf numFmtId="164" fontId="2" fillId="12" borderId="1" xfId="1" applyNumberFormat="1" applyFont="1" applyFill="1" applyBorder="1" applyAlignment="1">
      <alignment horizontal="center" vertical="center"/>
    </xf>
    <xf numFmtId="16" fontId="2" fillId="12" borderId="1" xfId="1" applyNumberFormat="1" applyFont="1" applyFill="1" applyBorder="1" applyAlignment="1">
      <alignment horizontal="center" vertical="center"/>
    </xf>
    <xf numFmtId="18" fontId="2" fillId="12" borderId="1" xfId="1" applyNumberFormat="1" applyFont="1" applyFill="1" applyBorder="1" applyAlignment="1">
      <alignment horizontal="center" vertical="center"/>
    </xf>
    <xf numFmtId="0" fontId="6" fillId="12" borderId="1" xfId="1" applyFont="1" applyFill="1" applyBorder="1" applyAlignment="1">
      <alignment horizontal="center" vertical="center"/>
    </xf>
    <xf numFmtId="0" fontId="16" fillId="4" borderId="1" xfId="0" applyFont="1" applyFill="1" applyBorder="1" applyAlignment="1">
      <alignment horizontal="center" vertical="center"/>
    </xf>
    <xf numFmtId="0" fontId="17" fillId="0" borderId="1" xfId="0" applyFont="1" applyBorder="1" applyAlignment="1">
      <alignment horizontal="center" vertical="center"/>
    </xf>
    <xf numFmtId="0" fontId="17" fillId="4" borderId="1" xfId="0" applyFont="1" applyFill="1" applyBorder="1" applyAlignment="1">
      <alignment horizontal="center" vertical="center"/>
    </xf>
    <xf numFmtId="0" fontId="17" fillId="0" borderId="0" xfId="0" applyFont="1" applyAlignment="1">
      <alignment horizontal="center"/>
    </xf>
    <xf numFmtId="0" fontId="14" fillId="20" borderId="1" xfId="0" applyFont="1" applyFill="1" applyBorder="1" applyAlignment="1">
      <alignment horizontal="center" vertical="center"/>
    </xf>
    <xf numFmtId="0" fontId="18" fillId="19" borderId="1" xfId="1" applyFont="1" applyFill="1" applyBorder="1" applyAlignment="1">
      <alignment horizontal="center" vertical="center"/>
    </xf>
    <xf numFmtId="0" fontId="0" fillId="0" borderId="0" xfId="0" applyAlignment="1">
      <alignment vertical="center"/>
    </xf>
    <xf numFmtId="0" fontId="12" fillId="15" borderId="1" xfId="0" applyFont="1" applyFill="1" applyBorder="1" applyAlignment="1">
      <alignment vertical="center"/>
    </xf>
    <xf numFmtId="0" fontId="11" fillId="15" borderId="1" xfId="0" applyFont="1" applyFill="1" applyBorder="1" applyAlignment="1">
      <alignment vertical="center" wrapText="1"/>
    </xf>
    <xf numFmtId="0" fontId="12" fillId="15" borderId="1" xfId="0" applyFont="1" applyFill="1" applyBorder="1" applyAlignment="1">
      <alignment vertical="center" wrapText="1"/>
    </xf>
    <xf numFmtId="0" fontId="12" fillId="15" borderId="1" xfId="0" applyFont="1" applyFill="1" applyBorder="1" applyAlignment="1">
      <alignment horizontal="left" vertical="center" wrapText="1" indent="2"/>
    </xf>
    <xf numFmtId="18" fontId="2" fillId="18" borderId="1" xfId="1" applyNumberFormat="1" applyFont="1" applyFill="1" applyBorder="1" applyAlignment="1">
      <alignment horizontal="center" vertical="center"/>
    </xf>
    <xf numFmtId="0" fontId="14" fillId="0" borderId="1" xfId="0" applyFont="1" applyBorder="1" applyAlignment="1">
      <alignment horizontal="center" vertical="center"/>
    </xf>
    <xf numFmtId="0" fontId="14" fillId="6" borderId="1" xfId="0" applyFont="1" applyFill="1" applyBorder="1" applyAlignment="1">
      <alignment horizontal="center" vertical="center"/>
    </xf>
    <xf numFmtId="0" fontId="14" fillId="17" borderId="1" xfId="0" applyFont="1" applyFill="1" applyBorder="1" applyAlignment="1">
      <alignment horizontal="center" vertical="center"/>
    </xf>
    <xf numFmtId="16" fontId="19" fillId="17" borderId="1" xfId="0" applyNumberFormat="1" applyFont="1" applyFill="1" applyBorder="1" applyAlignment="1">
      <alignment horizontal="center" vertical="center" wrapText="1"/>
    </xf>
    <xf numFmtId="16" fontId="19" fillId="6" borderId="1" xfId="0" applyNumberFormat="1" applyFont="1" applyFill="1" applyBorder="1" applyAlignment="1">
      <alignment horizontal="center" vertical="center" wrapText="1"/>
    </xf>
    <xf numFmtId="0" fontId="2" fillId="3" borderId="1" xfId="1" applyFont="1" applyFill="1" applyBorder="1" applyAlignment="1">
      <alignment horizontal="center" vertical="center"/>
    </xf>
    <xf numFmtId="0" fontId="6" fillId="18" borderId="1" xfId="1" applyFont="1" applyFill="1" applyBorder="1" applyAlignment="1">
      <alignment horizontal="center" vertical="center"/>
    </xf>
    <xf numFmtId="0" fontId="21" fillId="15" borderId="1" xfId="0" applyFont="1" applyFill="1" applyBorder="1" applyAlignment="1">
      <alignment horizontal="left" vertical="center" wrapText="1" indent="3"/>
    </xf>
    <xf numFmtId="0" fontId="0" fillId="17" borderId="1" xfId="0" applyFill="1" applyBorder="1" applyAlignment="1">
      <alignment horizontal="center"/>
    </xf>
    <xf numFmtId="0" fontId="0" fillId="6" borderId="1" xfId="0" applyFill="1" applyBorder="1" applyAlignment="1">
      <alignment horizontal="center"/>
    </xf>
    <xf numFmtId="0" fontId="0" fillId="0" borderId="2" xfId="0" applyBorder="1" applyAlignment="1">
      <alignment horizontal="center"/>
    </xf>
    <xf numFmtId="0" fontId="0" fillId="17" borderId="13" xfId="0" applyFill="1" applyBorder="1" applyAlignment="1">
      <alignment horizontal="center"/>
    </xf>
    <xf numFmtId="0" fontId="0" fillId="17" borderId="14"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0" borderId="18" xfId="0" applyBorder="1" applyAlignment="1">
      <alignment horizontal="center"/>
    </xf>
    <xf numFmtId="0" fontId="0" fillId="17" borderId="19" xfId="0" applyFill="1" applyBorder="1" applyAlignment="1">
      <alignment horizontal="center"/>
    </xf>
    <xf numFmtId="0" fontId="0" fillId="17" borderId="20" xfId="0" applyFill="1"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0" fillId="6" borderId="19" xfId="0"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10" fillId="2" borderId="22" xfId="0" applyFont="1" applyFill="1" applyBorder="1" applyAlignment="1">
      <alignment horizontal="center"/>
    </xf>
    <xf numFmtId="0" fontId="10" fillId="2" borderId="7" xfId="0" applyFont="1" applyFill="1" applyBorder="1" applyAlignment="1">
      <alignment horizontal="center"/>
    </xf>
    <xf numFmtId="0" fontId="10" fillId="2" borderId="23" xfId="0" applyFont="1" applyFill="1" applyBorder="1" applyAlignment="1">
      <alignment horizontal="center"/>
    </xf>
    <xf numFmtId="0" fontId="0" fillId="17" borderId="24" xfId="0" applyFill="1" applyBorder="1" applyAlignment="1">
      <alignment horizontal="center"/>
    </xf>
    <xf numFmtId="0" fontId="0" fillId="17" borderId="25" xfId="0" applyFill="1" applyBorder="1" applyAlignment="1">
      <alignment horizontal="center"/>
    </xf>
    <xf numFmtId="0" fontId="0" fillId="17" borderId="26" xfId="0" applyFill="1" applyBorder="1" applyAlignment="1">
      <alignment horizontal="center"/>
    </xf>
    <xf numFmtId="0" fontId="0" fillId="17" borderId="21" xfId="0" applyFill="1" applyBorder="1" applyAlignment="1">
      <alignment horizontal="center"/>
    </xf>
    <xf numFmtId="0" fontId="0" fillId="17" borderId="15" xfId="0" applyFill="1" applyBorder="1" applyAlignment="1">
      <alignment horizontal="center"/>
    </xf>
    <xf numFmtId="0" fontId="0" fillId="17" borderId="16" xfId="0" applyFill="1" applyBorder="1" applyAlignment="1">
      <alignment horizontal="center"/>
    </xf>
    <xf numFmtId="0" fontId="0" fillId="17" borderId="17" xfId="0" applyFill="1" applyBorder="1" applyAlignment="1">
      <alignment horizontal="center"/>
    </xf>
    <xf numFmtId="0" fontId="18" fillId="13" borderId="1" xfId="1" applyFont="1" applyFill="1" applyBorder="1" applyAlignment="1">
      <alignment horizontal="center" vertical="center"/>
    </xf>
    <xf numFmtId="0" fontId="15" fillId="4" borderId="1" xfId="0" applyFont="1" applyFill="1" applyBorder="1" applyAlignment="1">
      <alignment horizontal="center" vertical="center"/>
    </xf>
    <xf numFmtId="164" fontId="2" fillId="9" borderId="1" xfId="1" applyNumberFormat="1" applyFont="1" applyFill="1" applyBorder="1" applyAlignment="1">
      <alignment horizontal="center" vertical="center"/>
    </xf>
    <xf numFmtId="16" fontId="2" fillId="9" borderId="1" xfId="1" applyNumberFormat="1" applyFont="1" applyFill="1" applyBorder="1" applyAlignment="1">
      <alignment horizontal="center" vertical="center"/>
    </xf>
    <xf numFmtId="164" fontId="15" fillId="4" borderId="1" xfId="0" applyNumberFormat="1" applyFont="1" applyFill="1" applyBorder="1" applyAlignment="1">
      <alignment horizontal="center" vertical="center"/>
    </xf>
    <xf numFmtId="16" fontId="15" fillId="4" borderId="1" xfId="0" applyNumberFormat="1" applyFont="1" applyFill="1" applyBorder="1" applyAlignment="1">
      <alignment horizontal="center" vertical="center"/>
    </xf>
    <xf numFmtId="18" fontId="15" fillId="4" borderId="1" xfId="0" applyNumberFormat="1"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7" fillId="6" borderId="4"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0" fillId="11" borderId="1" xfId="0" applyFill="1" applyBorder="1" applyAlignment="1">
      <alignment horizontal="center"/>
    </xf>
    <xf numFmtId="0" fontId="17" fillId="11" borderId="1" xfId="0" applyFont="1" applyFill="1" applyBorder="1" applyAlignment="1">
      <alignment horizontal="center"/>
    </xf>
    <xf numFmtId="0" fontId="17" fillId="8" borderId="1" xfId="0" applyFont="1" applyFill="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0" fillId="0" borderId="2" xfId="0" applyBorder="1" applyAlignment="1">
      <alignment horizontal="left"/>
    </xf>
    <xf numFmtId="0" fontId="0" fillId="0" borderId="4" xfId="0" applyBorder="1" applyAlignment="1">
      <alignment horizontal="left"/>
    </xf>
    <xf numFmtId="0" fontId="14" fillId="6" borderId="4" xfId="0" applyFont="1" applyFill="1" applyBorder="1" applyAlignment="1">
      <alignment horizontal="center" vertical="center"/>
    </xf>
    <xf numFmtId="0" fontId="17" fillId="11" borderId="7" xfId="0" applyFont="1" applyFill="1" applyBorder="1" applyAlignment="1">
      <alignment horizontal="center"/>
    </xf>
    <xf numFmtId="0" fontId="5" fillId="3" borderId="1" xfId="1" applyFont="1" applyFill="1" applyBorder="1" applyAlignment="1">
      <alignment horizontal="center" vertical="center"/>
    </xf>
    <xf numFmtId="0" fontId="5" fillId="3" borderId="1" xfId="1" applyFont="1" applyFill="1" applyBorder="1" applyAlignment="1">
      <alignment horizontal="center"/>
    </xf>
    <xf numFmtId="0" fontId="13" fillId="15" borderId="5" xfId="0" applyFont="1" applyFill="1" applyBorder="1" applyAlignment="1">
      <alignment horizontal="center" vertical="center"/>
    </xf>
    <xf numFmtId="0" fontId="13" fillId="15" borderId="6" xfId="0" applyFont="1" applyFill="1" applyBorder="1" applyAlignment="1">
      <alignment horizontal="center" vertical="center"/>
    </xf>
    <xf numFmtId="0" fontId="13" fillId="16" borderId="2"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16" borderId="4" xfId="0" applyFont="1" applyFill="1" applyBorder="1" applyAlignment="1">
      <alignment horizontal="center" vertical="center" wrapText="1"/>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0" fillId="4" borderId="26" xfId="0" applyFill="1" applyBorder="1" applyAlignment="1">
      <alignment horizontal="center"/>
    </xf>
    <xf numFmtId="0" fontId="0" fillId="4" borderId="14" xfId="0" applyFill="1" applyBorder="1" applyAlignment="1">
      <alignment horizontal="center"/>
    </xf>
    <xf numFmtId="0" fontId="0" fillId="4" borderId="17" xfId="0" applyFill="1" applyBorder="1" applyAlignment="1">
      <alignment horizontal="center"/>
    </xf>
    <xf numFmtId="18" fontId="2" fillId="3" borderId="1" xfId="1" applyNumberFormat="1" applyFont="1" applyFill="1" applyBorder="1" applyAlignment="1">
      <alignment horizontal="center" vertical="center"/>
    </xf>
    <xf numFmtId="164" fontId="2" fillId="18" borderId="1" xfId="1" applyNumberFormat="1" applyFont="1" applyFill="1" applyBorder="1" applyAlignment="1">
      <alignment horizontal="center" vertical="center"/>
    </xf>
    <xf numFmtId="16" fontId="2" fillId="18" borderId="1" xfId="1" applyNumberFormat="1" applyFont="1" applyFill="1" applyBorder="1" applyAlignment="1">
      <alignment horizontal="center" vertical="center"/>
    </xf>
  </cellXfs>
  <cellStyles count="10">
    <cellStyle name="Normal" xfId="0" builtinId="0"/>
    <cellStyle name="Normal 2" xfId="1" xr:uid="{00000000-0005-0000-0000-000001000000}"/>
    <cellStyle name="Normal 2 2" xfId="3" xr:uid="{00000000-0005-0000-0000-000002000000}"/>
    <cellStyle name="Normal 2 2 2" xfId="7" xr:uid="{8A4719D8-D8AE-4DD0-8E2D-10B3F44F7A61}"/>
    <cellStyle name="Normal 2 3" xfId="5" xr:uid="{00000000-0005-0000-0000-000003000000}"/>
    <cellStyle name="Normal 2 3 2" xfId="9" xr:uid="{0F13C2D3-C65A-4EDF-AAFB-9B5D73BC5550}"/>
    <cellStyle name="Normal 3" xfId="2" xr:uid="{00000000-0005-0000-0000-000004000000}"/>
    <cellStyle name="Normal 3 2" xfId="6" xr:uid="{6436803E-6CDE-4596-B46D-849F1FD9BECD}"/>
    <cellStyle name="Normal 4" xfId="4" xr:uid="{00000000-0005-0000-0000-000005000000}"/>
    <cellStyle name="Normal 4 2" xfId="8" xr:uid="{1CD0EBB0-B029-48E2-8B44-76AE91F80CE0}"/>
  </cellStyles>
  <dxfs count="1547">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3"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C7CE"/>
        </patternFill>
      </fill>
    </dxf>
    <dxf>
      <fill>
        <patternFill>
          <bgColor rgb="FFFF0000"/>
        </patternFill>
      </fill>
    </dxf>
    <dxf>
      <fill>
        <patternFill>
          <bgColor rgb="FFFFFF00"/>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onlinereg.leagueone.com/Admin/PsPersonMaintain.aspx?PersonId=7381101&amp;CameFromPage=PlayerFind"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onlinereg.leagueone.com/Admin/PsPersonMaintain.aspx?PersonId=7381101&amp;CameFromPage=PlayerFind"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304800</xdr:colOff>
      <xdr:row>11</xdr:row>
      <xdr:rowOff>0</xdr:rowOff>
    </xdr:to>
    <xdr:pic>
      <xdr:nvPicPr>
        <xdr:cNvPr id="2" name="AutoShape 1" descr="data:image/png;base64,iVBORw0KGgoAAAANSUhEUgAAABAAAAAQCAYAAAAf8/9hAAAACXBIWXMAAA7EAAAOxAGVKw4bAAAKT2lDQ1BQaG90b3Nob3AgSUNDIHByb2ZpbGUAAHjanVNnVFPpFj333vRCS4iAlEtvUhUIIFJCi4AUkSYqIQkQSoghodkVUcERRUUEG8igiAOOjoCMFVEsDIoK2AfkIaKOg6OIisr74Xuja9a89+bN/rXXPues852zzwfACAyWSDNRNYAMqUIeEeCDx8TG4eQuQIEKJHAAEAizZCFz/SMBAPh+PDwrIsAHvgABeNMLCADATZvAMByH/w/qQplcAYCEAcB0kThLCIAUAEB6jkKmAEBGAYCdmCZTAKAEAGDLY2LjAFAtAGAnf+bTAICd+Jl7AQBblCEVAaCRACATZYhEAGg7AKzPVopFAFgwABRmS8Q5ANgtADBJV2ZIALC3AMDOEAuyAAgMADBRiIUpAAR7AGDIIyN4AISZABRG8lc88SuuEOcqAAB4mbI8uSQ5RYFbCC1xB1dXLh4ozkkXKxQ2YQJhmkAuwnmZGTKBNA/g88wAAKCRFRHgg/P9eM4Ors7ONo62Dl8t6r8G/yJiYuP+5c+rcEAAAOF0ftH+LC+zGoA7BoBt/qIl7gRoXgugdfeLZrIPQLUAoOnaV/Nw+H48PEWhkLnZ2eXk5NhKxEJbYcpXff5nwl/AV/1s+X48/Pf14L7iJIEyXYFHBPjgwsz0TKUcz5IJhGLc5o9H/LcL//wd0yLESWK5WCoU41EScY5EmozzMqUiiUKSKcUl0v9k4t8s+wM+3zUAsGo+AXuRLahdYwP2SycQWHTA4vcAAPK7b8HUKAgDgGiD4c93/+8//UegJQCAZkmScQAAXkQkLlTKsz/HCAAARKCBKrBBG/TBGCzABhzBBdzBC/xgNoRCJMTCQhBCCmSAHHJgKayCQiiGzbAdKmAv1EAdNMBRaIaTcA4uwlW4Dj1wD/phCJ7BKLyBCQRByAgTYSHaiAFiilgjjggXmYX4IcFIBBKLJCDJiBRRIkuRNUgxUopUIFVIHfI9cgI5h1xGupE7yAAygvyGvEcxlIGyUT3UDLVDuag3GoRGogvQZHQxmo8WoJvQcrQaPYw2oefQq2gP2o8+Q8cwwOgYBzPEbDAuxsNCsTgsCZNjy7EirAyrxhqwVqwDu4n1Y8+xdwQSgUXACTYEd0IgYR5BSFhMWE7YSKggHCQ0EdoJNwkDhFHCJyKTqEu0JroR+cQYYjIxh1hILCPWEo8TLxB7iEPENyQSiUMyJ7mQAkmxpFTSEtJG0m5SI+ksqZs0SBojk8naZGuyBzmULCAryIXkneTD5DPkG+Qh8lsKnWJAcaT4U+IoUspqShnlEOU05QZlmDJBVaOaUt2ooVQRNY9aQq2htlKvUYeoEzR1mjnNgxZJS6WtopXTGmgXaPdpr+h0uhHdlR5Ol9BX0svpR+iX6AP0dwwNhhWDx4hnKBmbGAcYZxl3GK+YTKYZ04sZx1QwNzHrmOeZD5lvVVgqtip8FZHKCpVKlSaVGyovVKmqpqreqgtV81XLVI+pXlN9rkZVM1PjqQnUlqtVqp1Q61MbU2epO6iHqmeob1Q/pH5Z/YkGWcNMw09DpFGgsV/jvMYgC2MZs3gsIWsNq4Z1gTXEJrHN2Xx2KruY/R27iz2qqaE5QzNKM1ezUvOUZj8H45hx+Jx0TgnnKKeX836K3hTvKeIpG6Y0TLkxZVxrqpaXllirSKtRq0frvTau7aedpr1Fu1n7gQ5Bx0onXCdHZ4/OBZ3nU9lT3acKpxZNPTr1ri6qa6UbobtEd79up+6Ynr5egJ5Mb6feeb3n+hx9L/1U/W36p/VHDFgGswwkBtsMzhg8xTVxbzwdL8fb8VFDXcNAQ6VhlWGX4YSRudE8o9VGjUYPjGnGXOMk423GbcajJgYmISZLTepN7ppSTbmmKaY7TDtMx83MzaLN1pk1mz0x1zLnm+eb15vft2BaeFostqi2uGVJsuRaplnutrxuhVo5WaVYVVpds0atna0l1rutu6cRp7lOk06rntZnw7Dxtsm2qbcZsOXYBtuutm22fWFnYhdnt8Wuw+6TvZN9un2N/T0HDYfZDqsdWh1+c7RyFDpWOt6azpzuP33F9JbpL2dYzxDP2DPjthPLKcRpnVOb00dnF2e5c4PziIuJS4LLLpc+Lpsbxt3IveRKdPVxXeF60vWdm7Obwu2o26/uNu5p7ofcn8w0nymeWTNz0MPIQ+BR5dE/C5+VMGvfrH5PQ0+BZ7XnIy9jL5FXrdewt6V3qvdh7xc+9j5yn+M+4zw33jLeWV/MN8C3yLfLT8Nvnl+F30N/I/9k/3r/0QCngCUBZwOJgUGBWwL7+Hp8Ib+OPzrbZfay2e1BjKC5QRVBj4KtguXBrSFoyOyQrSH355jOkc5pDoVQfujW0Adh5mGLw34MJ4WHhVeGP45wiFga0TGXNXfR3ENz30T6RJZE3ptnMU85ry1KNSo+qi5qPNo3ujS6P8YuZlnM1VidWElsSxw5LiquNm5svt/87fOH4p3iC+N7F5gvyF1weaHOwvSFpxapLhIsOpZATIhOOJTwQRAqqBaMJfITdyWOCnnCHcJnIi/RNtGI2ENcKh5O8kgqTXqS7JG8NXkkxTOlLOW5hCepkLxMDUzdmzqeFpp2IG0yPTq9MYOSkZBxQqohTZO2Z+pn5mZ2y6xlhbL+xW6Lty8elQfJa7OQrAVZLQq2QqboVFoo1yoHsmdlV2a/zYnKOZarnivN7cyzytuQN5zvn//tEsIS4ZK2pYZLVy0dWOa9rGo5sjxxedsK4xUFK4ZWBqw8uIq2Km3VT6vtV5eufr0mek1rgV7ByoLBtQFr6wtVCuWFfevc1+1dT1gvWd+1YfqGnRs+FYmKrhTbF5cVf9go3HjlG4dvyr+Z3JS0qavEuWTPZtJm6ebeLZ5bDpaql+aXDm4N2dq0Dd9WtO319kXbL5fNKNu7g7ZDuaO/PLi8ZafJzs07P1SkVPRU+lQ27tLdtWHX+G7R7ht7vPY07NXbW7z3/T7JvttVAVVN1WbVZftJ+7P3P66Jqun4lvttXa1ObXHtxwPSA/0HIw6217nU1R3SPVRSj9Yr60cOxx++/p3vdy0NNg1VjZzG4iNwRHnk6fcJ3/ceDTradox7rOEH0x92HWcdL2pCmvKaRptTmvtbYlu6T8w+0dbq3nr8R9sfD5w0PFl5SvNUyWna6YLTk2fyz4ydlZ19fi753GDborZ752PO32oPb++6EHTh0kX/i+c7vDvOXPK4dPKy2+UTV7hXmq86X23qdOo8/pPTT8e7nLuarrlca7nuer21e2b36RueN87d9L158Rb/1tWeOT3dvfN6b/fF9/XfFt1+cif9zsu72Xcn7q28T7xf9EDtQdlD3YfVP1v+3Njv3H9qwHeg89HcR/cGhYPP/pH1jw9DBY+Zj8uGDYbrnjg+OTniP3L96fynQ89kzyaeF/6i/suuFxYvfvjV69fO0ZjRoZfyl5O/bXyl/erA6xmv28bCxh6+yXgzMV70VvvtwXfcdx3vo98PT+R8IH8o/2j5sfVT0Kf7kxmTk/8EA5jz/GMzLdsAAAAgY0hSTQAAeiUAAICDAAD5/wAAgOkAAHUwAADqYAAAOpgAABdvkl/FRgAAAaNJREFUeNqk009oz3Ecx/HH9/P9/YQRWSi2MGmNrebkpJgSLluKEw5Kk5zUsgMOTrO42MUVxUWRg+LgaPWbUGq7rRk7sExKNPt9vx8H32l921z2vrw+n3fvz/Pz/vP5JDFGy7HKwk1/fz/sR09VNjAZG6fv1buQHcZm3P8vAMfwCKswncoHCn8nbuAratiEUQglwLXiMJz/FhvWYC9OFb4htBV6B9VyBtsKzRJxbDhvbSS5i1kcQo736MNrjJcBeaG3MuFyInagA0fwckHcGzzGiXIJU38bk1U+x3W+x7U/yOvYU4prwG5MlAHPoS4925TMNDeHLxNUh0gGcRC9eFqk34TBMuAhfmL9b5Vz3elIbAmfLq02d4HQhbc4gBYcxUgZMFrcIJecrsgaT6avdl6sPqu1hw9XSWs4U5Q6udgYFfP+he25MEysVWQvutORLcfTYax4gn3z/VoM8A7Xi/WuKNmQCRujpLc1TGkP46hOI1sKADdxG3PzjkzoTNCT1rSFiX+PuLIEoI4rGC+6/xEPMsFKs7YmM8bsAMlyf2OwTPszAMZMeayGCpJVAAAAAElFTkSuQmCC">
          <a:extLst>
            <a:ext uri="{FF2B5EF4-FFF2-40B4-BE49-F238E27FC236}">
              <a16:creationId xmlns:a16="http://schemas.microsoft.com/office/drawing/2014/main" id="{22F947B1-2BB2-4742-8030-FB21D0CC70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95600" y="1838325"/>
          <a:ext cx="304800" cy="190500"/>
        </a:xfrm>
        <a:prstGeom prst="rect">
          <a:avLst/>
        </a:prstGeom>
        <a:noFill/>
      </xdr:spPr>
    </xdr:pic>
    <xdr:clientData/>
  </xdr:twoCellAnchor>
  <xdr:twoCellAnchor editAs="oneCell">
    <xdr:from>
      <xdr:col>2</xdr:col>
      <xdr:colOff>0</xdr:colOff>
      <xdr:row>133</xdr:row>
      <xdr:rowOff>0</xdr:rowOff>
    </xdr:from>
    <xdr:to>
      <xdr:col>2</xdr:col>
      <xdr:colOff>304800</xdr:colOff>
      <xdr:row>133</xdr:row>
      <xdr:rowOff>190500</xdr:rowOff>
    </xdr:to>
    <xdr:pic>
      <xdr:nvPicPr>
        <xdr:cNvPr id="3" name="AutoShape 1" descr="data:image/png;base64,iVBORw0KGgoAAAANSUhEUgAAABAAAAAQCAYAAAAf8/9hAAAACXBIWXMAAA7EAAAOxAGVKw4bAAAKT2lDQ1BQaG90b3Nob3AgSUNDIHByb2ZpbGUAAHjanVNnVFPpFj333vRCS4iAlEtvUhUIIFJCi4AUkSYqIQkQSoghodkVUcERRUUEG8igiAOOjoCMFVEsDIoK2AfkIaKOg6OIisr74Xuja9a89+bN/rXXPues852zzwfACAyWSDNRNYAMqUIeEeCDx8TG4eQuQIEKJHAAEAizZCFz/SMBAPh+PDwrIsAHvgABeNMLCADATZvAMByH/w/qQplcAYCEAcB0kThLCIAUAEB6jkKmAEBGAYCdmCZTAKAEAGDLY2LjAFAtAGAnf+bTAICd+Jl7AQBblCEVAaCRACATZYhEAGg7AKzPVopFAFgwABRmS8Q5ANgtADBJV2ZIALC3AMDOEAuyAAgMADBRiIUpAAR7AGDIIyN4AISZABRG8lc88SuuEOcqAAB4mbI8uSQ5RYFbCC1xB1dXLh4ozkkXKxQ2YQJhmkAuwnmZGTKBNA/g88wAAKCRFRHgg/P9eM4Ors7ONo62Dl8t6r8G/yJiYuP+5c+rcEAAAOF0ftH+LC+zGoA7BoBt/qIl7gRoXgugdfeLZrIPQLUAoOnaV/Nw+H48PEWhkLnZ2eXk5NhKxEJbYcpXff5nwl/AV/1s+X48/Pf14L7iJIEyXYFHBPjgwsz0TKUcz5IJhGLc5o9H/LcL//wd0yLESWK5WCoU41EScY5EmozzMqUiiUKSKcUl0v9k4t8s+wM+3zUAsGo+AXuRLahdYwP2SycQWHTA4vcAAPK7b8HUKAgDgGiD4c93/+8//UegJQCAZkmScQAAXkQkLlTKsz/HCAAARKCBKrBBG/TBGCzABhzBBdzBC/xgNoRCJMTCQhBCCmSAHHJgKayCQiiGzbAdKmAv1EAdNMBRaIaTcA4uwlW4Dj1wD/phCJ7BKLyBCQRByAgTYSHaiAFiilgjjggXmYX4IcFIBBKLJCDJiBRRIkuRNUgxUopUIFVIHfI9cgI5h1xGupE7yAAygvyGvEcxlIGyUT3UDLVDuag3GoRGogvQZHQxmo8WoJvQcrQaPYw2oefQq2gP2o8+Q8cwwOgYBzPEbDAuxsNCsTgsCZNjy7EirAyrxhqwVqwDu4n1Y8+xdwQSgUXACTYEd0IgYR5BSFhMWE7YSKggHCQ0EdoJNwkDhFHCJyKTqEu0JroR+cQYYjIxh1hILCPWEo8TLxB7iEPENyQSiUMyJ7mQAkmxpFTSEtJG0m5SI+ksqZs0SBojk8naZGuyBzmULCAryIXkneTD5DPkG+Qh8lsKnWJAcaT4U+IoUspqShnlEOU05QZlmDJBVaOaUt2ooVQRNY9aQq2htlKvUYeoEzR1mjnNgxZJS6WtopXTGmgXaPdpr+h0uhHdlR5Ol9BX0svpR+iX6AP0dwwNhhWDx4hnKBmbGAcYZxl3GK+YTKYZ04sZx1QwNzHrmOeZD5lvVVgqtip8FZHKCpVKlSaVGyovVKmqpqreqgtV81XLVI+pXlN9rkZVM1PjqQnUlqtVqp1Q61MbU2epO6iHqmeob1Q/pH5Z/YkGWcNMw09DpFGgsV/jvMYgC2MZs3gsIWsNq4Z1gTXEJrHN2Xx2KruY/R27iz2qqaE5QzNKM1ezUvOUZj8H45hx+Jx0TgnnKKeX836K3hTvKeIpG6Y0TLkxZVxrqpaXllirSKtRq0frvTau7aedpr1Fu1n7gQ5Bx0onXCdHZ4/OBZ3nU9lT3acKpxZNPTr1ri6qa6UbobtEd79up+6Ynr5egJ5Mb6feeb3n+hx9L/1U/W36p/VHDFgGswwkBtsMzhg8xTVxbzwdL8fb8VFDXcNAQ6VhlWGX4YSRudE8o9VGjUYPjGnGXOMk423GbcajJgYmISZLTepN7ppSTbmmKaY7TDtMx83MzaLN1pk1mz0x1zLnm+eb15vft2BaeFostqi2uGVJsuRaplnutrxuhVo5WaVYVVpds0atna0l1rutu6cRp7lOk06rntZnw7Dxtsm2qbcZsOXYBtuutm22fWFnYhdnt8Wuw+6TvZN9un2N/T0HDYfZDqsdWh1+c7RyFDpWOt6azpzuP33F9JbpL2dYzxDP2DPjthPLKcRpnVOb00dnF2e5c4PziIuJS4LLLpc+Lpsbxt3IveRKdPVxXeF60vWdm7Obwu2o26/uNu5p7ofcn8w0nymeWTNz0MPIQ+BR5dE/C5+VMGvfrH5PQ0+BZ7XnIy9jL5FXrdewt6V3qvdh7xc+9j5yn+M+4zw33jLeWV/MN8C3yLfLT8Nvnl+F30N/I/9k/3r/0QCngCUBZwOJgUGBWwL7+Hp8Ib+OPzrbZfay2e1BjKC5QRVBj4KtguXBrSFoyOyQrSH355jOkc5pDoVQfujW0Adh5mGLw34MJ4WHhVeGP45wiFga0TGXNXfR3ENz30T6RJZE3ptnMU85ry1KNSo+qi5qPNo3ujS6P8YuZlnM1VidWElsSxw5LiquNm5svt/87fOH4p3iC+N7F5gvyF1weaHOwvSFpxapLhIsOpZATIhOOJTwQRAqqBaMJfITdyWOCnnCHcJnIi/RNtGI2ENcKh5O8kgqTXqS7JG8NXkkxTOlLOW5hCepkLxMDUzdmzqeFpp2IG0yPTq9MYOSkZBxQqohTZO2Z+pn5mZ2y6xlhbL+xW6Lty8elQfJa7OQrAVZLQq2QqboVFoo1yoHsmdlV2a/zYnKOZarnivN7cyzytuQN5zvn//tEsIS4ZK2pYZLVy0dWOa9rGo5sjxxedsK4xUFK4ZWBqw8uIq2Km3VT6vtV5eufr0mek1rgV7ByoLBtQFr6wtVCuWFfevc1+1dT1gvWd+1YfqGnRs+FYmKrhTbF5cVf9go3HjlG4dvyr+Z3JS0qavEuWTPZtJm6ebeLZ5bDpaql+aXDm4N2dq0Dd9WtO319kXbL5fNKNu7g7ZDuaO/PLi8ZafJzs07P1SkVPRU+lQ27tLdtWHX+G7R7ht7vPY07NXbW7z3/T7JvttVAVVN1WbVZftJ+7P3P66Jqun4lvttXa1ObXHtxwPSA/0HIw6217nU1R3SPVRSj9Yr60cOxx++/p3vdy0NNg1VjZzG4iNwRHnk6fcJ3/ceDTradox7rOEH0x92HWcdL2pCmvKaRptTmvtbYlu6T8w+0dbq3nr8R9sfD5w0PFl5SvNUyWna6YLTk2fyz4ydlZ19fi753GDborZ752PO32oPb++6EHTh0kX/i+c7vDvOXPK4dPKy2+UTV7hXmq86X23qdOo8/pPTT8e7nLuarrlca7nuer21e2b36RueN87d9L158Rb/1tWeOT3dvfN6b/fF9/XfFt1+cif9zsu72Xcn7q28T7xf9EDtQdlD3YfVP1v+3Njv3H9qwHeg89HcR/cGhYPP/pH1jw9DBY+Zj8uGDYbrnjg+OTniP3L96fynQ89kzyaeF/6i/suuFxYvfvjV69fO0ZjRoZfyl5O/bXyl/erA6xmv28bCxh6+yXgzMV70VvvtwXfcdx3vo98PT+R8IH8o/2j5sfVT0Kf7kxmTk/8EA5jz/GMzLdsAAAAgY0hSTQAAeiUAAICDAAD5/wAAgOkAAHUwAADqYAAAOpgAABdvkl/FRgAAAaNJREFUeNqk009oz3Ecx/HH9/P9/YQRWSi2MGmNrebkpJgSLluKEw5Kk5zUsgMOTrO42MUVxUWRg+LgaPWbUGq7rRk7sExKNPt9vx8H32l921z2vrw+n3fvz/Pz/vP5JDFGy7HKwk1/fz/sR09VNjAZG6fv1buQHcZm3P8vAMfwCKswncoHCn8nbuAratiEUQglwLXiMJz/FhvWYC9OFb4htBV6B9VyBtsKzRJxbDhvbSS5i1kcQo736MNrjJcBeaG3MuFyInagA0fwckHcGzzGiXIJU38bk1U+x3W+x7U/yOvYU4prwG5MlAHPoS4925TMNDeHLxNUh0gGcRC9eFqk34TBMuAhfmL9b5Vz3elIbAmfLq02d4HQhbc4gBYcxUgZMFrcIJecrsgaT6avdl6sPqu1hw9XSWs4U5Q6udgYFfP+he25MEysVWQvutORLcfTYax4gn3z/VoM8A7Xi/WuKNmQCRujpLc1TGkP46hOI1sKADdxG3PzjkzoTNCT1rSFiX+PuLIEoI4rGC+6/xEPMsFKs7YmM8bsAMlyf2OwTPszAMZMeayGCpJVAAAAAElFTkSuQmCC">
          <a:hlinkClick xmlns:r="http://schemas.openxmlformats.org/officeDocument/2006/relationships" r:id="rId2" tgtFrame="_parent" tooltip="Call: (610)698-8939"/>
          <a:extLst>
            <a:ext uri="{FF2B5EF4-FFF2-40B4-BE49-F238E27FC236}">
              <a16:creationId xmlns:a16="http://schemas.microsoft.com/office/drawing/2014/main" id="{BBF32C5C-3CA3-4E91-838A-6F97C652C2B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95600" y="10639425"/>
          <a:ext cx="304800" cy="190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304800</xdr:colOff>
      <xdr:row>12</xdr:row>
      <xdr:rowOff>19050</xdr:rowOff>
    </xdr:to>
    <xdr:pic>
      <xdr:nvPicPr>
        <xdr:cNvPr id="2" name="AutoShape 1" descr="data:image/png;base64,iVBORw0KGgoAAAANSUhEUgAAABAAAAAQCAYAAAAf8/9hAAAACXBIWXMAAA7EAAAOxAGVKw4bAAAKT2lDQ1BQaG90b3Nob3AgSUNDIHByb2ZpbGUAAHjanVNnVFPpFj333vRCS4iAlEtvUhUIIFJCi4AUkSYqIQkQSoghodkVUcERRUUEG8igiAOOjoCMFVEsDIoK2AfkIaKOg6OIisr74Xuja9a89+bN/rXXPues852zzwfACAyWSDNRNYAMqUIeEeCDx8TG4eQuQIEKJHAAEAizZCFz/SMBAPh+PDwrIsAHvgABeNMLCADATZvAMByH/w/qQplcAYCEAcB0kThLCIAUAEB6jkKmAEBGAYCdmCZTAKAEAGDLY2LjAFAtAGAnf+bTAICd+Jl7AQBblCEVAaCRACATZYhEAGg7AKzPVopFAFgwABRmS8Q5ANgtADBJV2ZIALC3AMDOEAuyAAgMADBRiIUpAAR7AGDIIyN4AISZABRG8lc88SuuEOcqAAB4mbI8uSQ5RYFbCC1xB1dXLh4ozkkXKxQ2YQJhmkAuwnmZGTKBNA/g88wAAKCRFRHgg/P9eM4Ors7ONo62Dl8t6r8G/yJiYuP+5c+rcEAAAOF0ftH+LC+zGoA7BoBt/qIl7gRoXgugdfeLZrIPQLUAoOnaV/Nw+H48PEWhkLnZ2eXk5NhKxEJbYcpXff5nwl/AV/1s+X48/Pf14L7iJIEyXYFHBPjgwsz0TKUcz5IJhGLc5o9H/LcL//wd0yLESWK5WCoU41EScY5EmozzMqUiiUKSKcUl0v9k4t8s+wM+3zUAsGo+AXuRLahdYwP2SycQWHTA4vcAAPK7b8HUKAgDgGiD4c93/+8//UegJQCAZkmScQAAXkQkLlTKsz/HCAAARKCBKrBBG/TBGCzABhzBBdzBC/xgNoRCJMTCQhBCCmSAHHJgKayCQiiGzbAdKmAv1EAdNMBRaIaTcA4uwlW4Dj1wD/phCJ7BKLyBCQRByAgTYSHaiAFiilgjjggXmYX4IcFIBBKLJCDJiBRRIkuRNUgxUopUIFVIHfI9cgI5h1xGupE7yAAygvyGvEcxlIGyUT3UDLVDuag3GoRGogvQZHQxmo8WoJvQcrQaPYw2oefQq2gP2o8+Q8cwwOgYBzPEbDAuxsNCsTgsCZNjy7EirAyrxhqwVqwDu4n1Y8+xdwQSgUXACTYEd0IgYR5BSFhMWE7YSKggHCQ0EdoJNwkDhFHCJyKTqEu0JroR+cQYYjIxh1hILCPWEo8TLxB7iEPENyQSiUMyJ7mQAkmxpFTSEtJG0m5SI+ksqZs0SBojk8naZGuyBzmULCAryIXkneTD5DPkG+Qh8lsKnWJAcaT4U+IoUspqShnlEOU05QZlmDJBVaOaUt2ooVQRNY9aQq2htlKvUYeoEzR1mjnNgxZJS6WtopXTGmgXaPdpr+h0uhHdlR5Ol9BX0svpR+iX6AP0dwwNhhWDx4hnKBmbGAcYZxl3GK+YTKYZ04sZx1QwNzHrmOeZD5lvVVgqtip8FZHKCpVKlSaVGyovVKmqpqreqgtV81XLVI+pXlN9rkZVM1PjqQnUlqtVqp1Q61MbU2epO6iHqmeob1Q/pH5Z/YkGWcNMw09DpFGgsV/jvMYgC2MZs3gsIWsNq4Z1gTXEJrHN2Xx2KruY/R27iz2qqaE5QzNKM1ezUvOUZj8H45hx+Jx0TgnnKKeX836K3hTvKeIpG6Y0TLkxZVxrqpaXllirSKtRq0frvTau7aedpr1Fu1n7gQ5Bx0onXCdHZ4/OBZ3nU9lT3acKpxZNPTr1ri6qa6UbobtEd79up+6Ynr5egJ5Mb6feeb3n+hx9L/1U/W36p/VHDFgGswwkBtsMzhg8xTVxbzwdL8fb8VFDXcNAQ6VhlWGX4YSRudE8o9VGjUYPjGnGXOMk423GbcajJgYmISZLTepN7ppSTbmmKaY7TDtMx83MzaLN1pk1mz0x1zLnm+eb15vft2BaeFostqi2uGVJsuRaplnutrxuhVo5WaVYVVpds0atna0l1rutu6cRp7lOk06rntZnw7Dxtsm2qbcZsOXYBtuutm22fWFnYhdnt8Wuw+6TvZN9un2N/T0HDYfZDqsdWh1+c7RyFDpWOt6azpzuP33F9JbpL2dYzxDP2DPjthPLKcRpnVOb00dnF2e5c4PziIuJS4LLLpc+Lpsbxt3IveRKdPVxXeF60vWdm7Obwu2o26/uNu5p7ofcn8w0nymeWTNz0MPIQ+BR5dE/C5+VMGvfrH5PQ0+BZ7XnIy9jL5FXrdewt6V3qvdh7xc+9j5yn+M+4zw33jLeWV/MN8C3yLfLT8Nvnl+F30N/I/9k/3r/0QCngCUBZwOJgUGBWwL7+Hp8Ib+OPzrbZfay2e1BjKC5QRVBj4KtguXBrSFoyOyQrSH355jOkc5pDoVQfujW0Adh5mGLw34MJ4WHhVeGP45wiFga0TGXNXfR3ENz30T6RJZE3ptnMU85ry1KNSo+qi5qPNo3ujS6P8YuZlnM1VidWElsSxw5LiquNm5svt/87fOH4p3iC+N7F5gvyF1weaHOwvSFpxapLhIsOpZATIhOOJTwQRAqqBaMJfITdyWOCnnCHcJnIi/RNtGI2ENcKh5O8kgqTXqS7JG8NXkkxTOlLOW5hCepkLxMDUzdmzqeFpp2IG0yPTq9MYOSkZBxQqohTZO2Z+pn5mZ2y6xlhbL+xW6Lty8elQfJa7OQrAVZLQq2QqboVFoo1yoHsmdlV2a/zYnKOZarnivN7cyzytuQN5zvn//tEsIS4ZK2pYZLVy0dWOa9rGo5sjxxedsK4xUFK4ZWBqw8uIq2Km3VT6vtV5eufr0mek1rgV7ByoLBtQFr6wtVCuWFfevc1+1dT1gvWd+1YfqGnRs+FYmKrhTbF5cVf9go3HjlG4dvyr+Z3JS0qavEuWTPZtJm6ebeLZ5bDpaql+aXDm4N2dq0Dd9WtO319kXbL5fNKNu7g7ZDuaO/PLi8ZafJzs07P1SkVPRU+lQ27tLdtWHX+G7R7ht7vPY07NXbW7z3/T7JvttVAVVN1WbVZftJ+7P3P66Jqun4lvttXa1ObXHtxwPSA/0HIw6217nU1R3SPVRSj9Yr60cOxx++/p3vdy0NNg1VjZzG4iNwRHnk6fcJ3/ceDTradox7rOEH0x92HWcdL2pCmvKaRptTmvtbYlu6T8w+0dbq3nr8R9sfD5w0PFl5SvNUyWna6YLTk2fyz4ydlZ19fi753GDborZ752PO32oPb++6EHTh0kX/i+c7vDvOXPK4dPKy2+UTV7hXmq86X23qdOo8/pPTT8e7nLuarrlca7nuer21e2b36RueN87d9L158Rb/1tWeOT3dvfN6b/fF9/XfFt1+cif9zsu72Xcn7q28T7xf9EDtQdlD3YfVP1v+3Njv3H9qwHeg89HcR/cGhYPP/pH1jw9DBY+Zj8uGDYbrnjg+OTniP3L96fynQ89kzyaeF/6i/suuFxYvfvjV69fO0ZjRoZfyl5O/bXyl/erA6xmv28bCxh6+yXgzMV70VvvtwXfcdx3vo98PT+R8IH8o/2j5sfVT0Kf7kxmTk/8EA5jz/GMzLdsAAAAgY0hSTQAAeiUAAICDAAD5/wAAgOkAAHUwAADqYAAAOpgAABdvkl/FRgAAAaNJREFUeNqk009oz3Ecx/HH9/P9/YQRWSi2MGmNrebkpJgSLluKEw5Kk5zUsgMOTrO42MUVxUWRg+LgaPWbUGq7rRk7sExKNPt9vx8H32l921z2vrw+n3fvz/Pz/vP5JDFGy7HKwk1/fz/sR09VNjAZG6fv1buQHcZm3P8vAMfwCKswncoHCn8nbuAratiEUQglwLXiMJz/FhvWYC9OFb4htBV6B9VyBtsKzRJxbDhvbSS5i1kcQo736MNrjJcBeaG3MuFyInagA0fwckHcGzzGiXIJU38bk1U+x3W+x7U/yOvYU4prwG5MlAHPoS4925TMNDeHLxNUh0gGcRC9eFqk34TBMuAhfmL9b5Vz3elIbAmfLq02d4HQhbc4gBYcxUgZMFrcIJecrsgaT6avdl6sPqu1hw9XSWs4U5Q6udgYFfP+he25MEysVWQvutORLcfTYax4gn3z/VoM8A7Xi/WuKNmQCRujpLc1TGkP46hOI1sKADdxG3PzjkzoTNCT1rSFiX+PuLIEoI4rGC+6/xEPMsFKs7YmM8bsAMlyf2OwTPszAMZMeayGCpJVAAAAAElFTkSuQmCC">
          <a:extLst>
            <a:ext uri="{FF2B5EF4-FFF2-40B4-BE49-F238E27FC236}">
              <a16:creationId xmlns:a16="http://schemas.microsoft.com/office/drawing/2014/main" id="{534EE88E-791B-481D-8B34-741744A4101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95775" y="2352675"/>
          <a:ext cx="304800" cy="400050"/>
        </a:xfrm>
        <a:prstGeom prst="rect">
          <a:avLst/>
        </a:prstGeom>
        <a:noFill/>
      </xdr:spPr>
    </xdr:pic>
    <xdr:clientData/>
  </xdr:twoCellAnchor>
  <xdr:twoCellAnchor editAs="oneCell">
    <xdr:from>
      <xdr:col>2</xdr:col>
      <xdr:colOff>0</xdr:colOff>
      <xdr:row>39</xdr:row>
      <xdr:rowOff>0</xdr:rowOff>
    </xdr:from>
    <xdr:to>
      <xdr:col>2</xdr:col>
      <xdr:colOff>304800</xdr:colOff>
      <xdr:row>40</xdr:row>
      <xdr:rowOff>0</xdr:rowOff>
    </xdr:to>
    <xdr:pic>
      <xdr:nvPicPr>
        <xdr:cNvPr id="3" name="AutoShape 1" descr="data:image/png;base64,iVBORw0KGgoAAAANSUhEUgAAABAAAAAQCAYAAAAf8/9hAAAACXBIWXMAAA7EAAAOxAGVKw4bAAAKT2lDQ1BQaG90b3Nob3AgSUNDIHByb2ZpbGUAAHjanVNnVFPpFj333vRCS4iAlEtvUhUIIFJCi4AUkSYqIQkQSoghodkVUcERRUUEG8igiAOOjoCMFVEsDIoK2AfkIaKOg6OIisr74Xuja9a89+bN/rXXPues852zzwfACAyWSDNRNYAMqUIeEeCDx8TG4eQuQIEKJHAAEAizZCFz/SMBAPh+PDwrIsAHvgABeNMLCADATZvAMByH/w/qQplcAYCEAcB0kThLCIAUAEB6jkKmAEBGAYCdmCZTAKAEAGDLY2LjAFAtAGAnf+bTAICd+Jl7AQBblCEVAaCRACATZYhEAGg7AKzPVopFAFgwABRmS8Q5ANgtADBJV2ZIALC3AMDOEAuyAAgMADBRiIUpAAR7AGDIIyN4AISZABRG8lc88SuuEOcqAAB4mbI8uSQ5RYFbCC1xB1dXLh4ozkkXKxQ2YQJhmkAuwnmZGTKBNA/g88wAAKCRFRHgg/P9eM4Ors7ONo62Dl8t6r8G/yJiYuP+5c+rcEAAAOF0ftH+LC+zGoA7BoBt/qIl7gRoXgugdfeLZrIPQLUAoOnaV/Nw+H48PEWhkLnZ2eXk5NhKxEJbYcpXff5nwl/AV/1s+X48/Pf14L7iJIEyXYFHBPjgwsz0TKUcz5IJhGLc5o9H/LcL//wd0yLESWK5WCoU41EScY5EmozzMqUiiUKSKcUl0v9k4t8s+wM+3zUAsGo+AXuRLahdYwP2SycQWHTA4vcAAPK7b8HUKAgDgGiD4c93/+8//UegJQCAZkmScQAAXkQkLlTKsz/HCAAARKCBKrBBG/TBGCzABhzBBdzBC/xgNoRCJMTCQhBCCmSAHHJgKayCQiiGzbAdKmAv1EAdNMBRaIaTcA4uwlW4Dj1wD/phCJ7BKLyBCQRByAgTYSHaiAFiilgjjggXmYX4IcFIBBKLJCDJiBRRIkuRNUgxUopUIFVIHfI9cgI5h1xGupE7yAAygvyGvEcxlIGyUT3UDLVDuag3GoRGogvQZHQxmo8WoJvQcrQaPYw2oefQq2gP2o8+Q8cwwOgYBzPEbDAuxsNCsTgsCZNjy7EirAyrxhqwVqwDu4n1Y8+xdwQSgUXACTYEd0IgYR5BSFhMWE7YSKggHCQ0EdoJNwkDhFHCJyKTqEu0JroR+cQYYjIxh1hILCPWEo8TLxB7iEPENyQSiUMyJ7mQAkmxpFTSEtJG0m5SI+ksqZs0SBojk8naZGuyBzmULCAryIXkneTD5DPkG+Qh8lsKnWJAcaT4U+IoUspqShnlEOU05QZlmDJBVaOaUt2ooVQRNY9aQq2htlKvUYeoEzR1mjnNgxZJS6WtopXTGmgXaPdpr+h0uhHdlR5Ol9BX0svpR+iX6AP0dwwNhhWDx4hnKBmbGAcYZxl3GK+YTKYZ04sZx1QwNzHrmOeZD5lvVVgqtip8FZHKCpVKlSaVGyovVKmqpqreqgtV81XLVI+pXlN9rkZVM1PjqQnUlqtVqp1Q61MbU2epO6iHqmeob1Q/pH5Z/YkGWcNMw09DpFGgsV/jvMYgC2MZs3gsIWsNq4Z1gTXEJrHN2Xx2KruY/R27iz2qqaE5QzNKM1ezUvOUZj8H45hx+Jx0TgnnKKeX836K3hTvKeIpG6Y0TLkxZVxrqpaXllirSKtRq0frvTau7aedpr1Fu1n7gQ5Bx0onXCdHZ4/OBZ3nU9lT3acKpxZNPTr1ri6qa6UbobtEd79up+6Ynr5egJ5Mb6feeb3n+hx9L/1U/W36p/VHDFgGswwkBtsMzhg8xTVxbzwdL8fb8VFDXcNAQ6VhlWGX4YSRudE8o9VGjUYPjGnGXOMk423GbcajJgYmISZLTepN7ppSTbmmKaY7TDtMx83MzaLN1pk1mz0x1zLnm+eb15vft2BaeFostqi2uGVJsuRaplnutrxuhVo5WaVYVVpds0atna0l1rutu6cRp7lOk06rntZnw7Dxtsm2qbcZsOXYBtuutm22fWFnYhdnt8Wuw+6TvZN9un2N/T0HDYfZDqsdWh1+c7RyFDpWOt6azpzuP33F9JbpL2dYzxDP2DPjthPLKcRpnVOb00dnF2e5c4PziIuJS4LLLpc+Lpsbxt3IveRKdPVxXeF60vWdm7Obwu2o26/uNu5p7ofcn8w0nymeWTNz0MPIQ+BR5dE/C5+VMGvfrH5PQ0+BZ7XnIy9jL5FXrdewt6V3qvdh7xc+9j5yn+M+4zw33jLeWV/MN8C3yLfLT8Nvnl+F30N/I/9k/3r/0QCngCUBZwOJgUGBWwL7+Hp8Ib+OPzrbZfay2e1BjKC5QRVBj4KtguXBrSFoyOyQrSH355jOkc5pDoVQfujW0Adh5mGLw34MJ4WHhVeGP45wiFga0TGXNXfR3ENz30T6RJZE3ptnMU85ry1KNSo+qi5qPNo3ujS6P8YuZlnM1VidWElsSxw5LiquNm5svt/87fOH4p3iC+N7F5gvyF1weaHOwvSFpxapLhIsOpZATIhOOJTwQRAqqBaMJfITdyWOCnnCHcJnIi/RNtGI2ENcKh5O8kgqTXqS7JG8NXkkxTOlLOW5hCepkLxMDUzdmzqeFpp2IG0yPTq9MYOSkZBxQqohTZO2Z+pn5mZ2y6xlhbL+xW6Lty8elQfJa7OQrAVZLQq2QqboVFoo1yoHsmdlV2a/zYnKOZarnivN7cyzytuQN5zvn//tEsIS4ZK2pYZLVy0dWOa9rGo5sjxxedsK4xUFK4ZWBqw8uIq2Km3VT6vtV5eufr0mek1rgV7ByoLBtQFr6wtVCuWFfevc1+1dT1gvWd+1YfqGnRs+FYmKrhTbF5cVf9go3HjlG4dvyr+Z3JS0qavEuWTPZtJm6ebeLZ5bDpaql+aXDm4N2dq0Dd9WtO319kXbL5fNKNu7g7ZDuaO/PLi8ZafJzs07P1SkVPRU+lQ27tLdtWHX+G7R7ht7vPY07NXbW7z3/T7JvttVAVVN1WbVZftJ+7P3P66Jqun4lvttXa1ObXHtxwPSA/0HIw6217nU1R3SPVRSj9Yr60cOxx++/p3vdy0NNg1VjZzG4iNwRHnk6fcJ3/ceDTradox7rOEH0x92HWcdL2pCmvKaRptTmvtbYlu6T8w+0dbq3nr8R9sfD5w0PFl5SvNUyWna6YLTk2fyz4ydlZ19fi753GDborZ752PO32oPb++6EHTh0kX/i+c7vDvOXPK4dPKy2+UTV7hXmq86X23qdOo8/pPTT8e7nLuarrlca7nuer21e2b36RueN87d9L158Rb/1tWeOT3dvfN6b/fF9/XfFt1+cif9zsu72Xcn7q28T7xf9EDtQdlD3YfVP1v+3Njv3H9qwHeg89HcR/cGhYPP/pH1jw9DBY+Zj8uGDYbrnjg+OTniP3L96fynQ89kzyaeF/6i/suuFxYvfvjV69fO0ZjRoZfyl5O/bXyl/erA6xmv28bCxh6+yXgzMV70VvvtwXfcdx3vo98PT+R8IH8o/2j5sfVT0Kf7kxmTk/8EA5jz/GMzLdsAAAAgY0hSTQAAeiUAAICDAAD5/wAAgOkAAHUwAADqYAAAOpgAABdvkl/FRgAAAaNJREFUeNqk009oz3Ecx/HH9/P9/YQRWSi2MGmNrebkpJgSLluKEw5Kk5zUsgMOTrO42MUVxUWRg+LgaPWbUGq7rRk7sExKNPt9vx8H32l921z2vrw+n3fvz/Pz/vP5JDFGy7HKwk1/fz/sR09VNjAZG6fv1buQHcZm3P8vAMfwCKswncoHCn8nbuAratiEUQglwLXiMJz/FhvWYC9OFb4htBV6B9VyBtsKzRJxbDhvbSS5i1kcQo736MNrjJcBeaG3MuFyInagA0fwckHcGzzGiXIJU38bk1U+x3W+x7U/yOvYU4prwG5MlAHPoS4925TMNDeHLxNUh0gGcRC9eFqk34TBMuAhfmL9b5Vz3elIbAmfLq02d4HQhbc4gBYcxUgZMFrcIJecrsgaT6avdl6sPqu1hw9XSWs4U5Q6udgYFfP+he25MEysVWQvutORLcfTYax4gn3z/VoM8A7Xi/WuKNmQCRujpLc1TGkP46hOI1sKADdxG3PzjkzoTNCT1rSFiX+PuLIEoI4rGC+6/xEPMsFKs7YmM8bsAMlyf2OwTPszAMZMeayGCpJVAAAAAElFTkSuQmCC">
          <a:hlinkClick xmlns:r="http://schemas.openxmlformats.org/officeDocument/2006/relationships" r:id="rId2" tgtFrame="_parent" tooltip="Call: (610)698-8939"/>
          <a:extLst>
            <a:ext uri="{FF2B5EF4-FFF2-40B4-BE49-F238E27FC236}">
              <a16:creationId xmlns:a16="http://schemas.microsoft.com/office/drawing/2014/main" id="{790D82EA-6535-4B23-86F9-B2EDCB2CEF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95775" y="22288500"/>
          <a:ext cx="304800" cy="190500"/>
        </a:xfrm>
        <a:prstGeom prst="rect">
          <a:avLst/>
        </a:prstGeom>
        <a:noFill/>
      </xdr:spPr>
    </xdr:pic>
    <xdr:clientData/>
  </xdr:twoCellAnchor>
  <xdr:twoCellAnchor editAs="oneCell">
    <xdr:from>
      <xdr:col>2</xdr:col>
      <xdr:colOff>0</xdr:colOff>
      <xdr:row>39</xdr:row>
      <xdr:rowOff>0</xdr:rowOff>
    </xdr:from>
    <xdr:to>
      <xdr:col>2</xdr:col>
      <xdr:colOff>304800</xdr:colOff>
      <xdr:row>39</xdr:row>
      <xdr:rowOff>190500</xdr:rowOff>
    </xdr:to>
    <xdr:pic>
      <xdr:nvPicPr>
        <xdr:cNvPr id="5" name="AutoShape 1" descr="data:image/png;base64,iVBORw0KGgoAAAANSUhEUgAAABAAAAAQCAYAAAAf8/9hAAAACXBIWXMAAA7EAAAOxAGVKw4bAAAKT2lDQ1BQaG90b3Nob3AgSUNDIHByb2ZpbGUAAHjanVNnVFPpFj333vRCS4iAlEtvUhUIIFJCi4AUkSYqIQkQSoghodkVUcERRUUEG8igiAOOjoCMFVEsDIoK2AfkIaKOg6OIisr74Xuja9a89+bN/rXXPues852zzwfACAyWSDNRNYAMqUIeEeCDx8TG4eQuQIEKJHAAEAizZCFz/SMBAPh+PDwrIsAHvgABeNMLCADATZvAMByH/w/qQplcAYCEAcB0kThLCIAUAEB6jkKmAEBGAYCdmCZTAKAEAGDLY2LjAFAtAGAnf+bTAICd+Jl7AQBblCEVAaCRACATZYhEAGg7AKzPVopFAFgwABRmS8Q5ANgtADBJV2ZIALC3AMDOEAuyAAgMADBRiIUpAAR7AGDIIyN4AISZABRG8lc88SuuEOcqAAB4mbI8uSQ5RYFbCC1xB1dXLh4ozkkXKxQ2YQJhmkAuwnmZGTKBNA/g88wAAKCRFRHgg/P9eM4Ors7ONo62Dl8t6r8G/yJiYuP+5c+rcEAAAOF0ftH+LC+zGoA7BoBt/qIl7gRoXgugdfeLZrIPQLUAoOnaV/Nw+H48PEWhkLnZ2eXk5NhKxEJbYcpXff5nwl/AV/1s+X48/Pf14L7iJIEyXYFHBPjgwsz0TKUcz5IJhGLc5o9H/LcL//wd0yLESWK5WCoU41EScY5EmozzMqUiiUKSKcUl0v9k4t8s+wM+3zUAsGo+AXuRLahdYwP2SycQWHTA4vcAAPK7b8HUKAgDgGiD4c93/+8//UegJQCAZkmScQAAXkQkLlTKsz/HCAAARKCBKrBBG/TBGCzABhzBBdzBC/xgNoRCJMTCQhBCCmSAHHJgKayCQiiGzbAdKmAv1EAdNMBRaIaTcA4uwlW4Dj1wD/phCJ7BKLyBCQRByAgTYSHaiAFiilgjjggXmYX4IcFIBBKLJCDJiBRRIkuRNUgxUopUIFVIHfI9cgI5h1xGupE7yAAygvyGvEcxlIGyUT3UDLVDuag3GoRGogvQZHQxmo8WoJvQcrQaPYw2oefQq2gP2o8+Q8cwwOgYBzPEbDAuxsNCsTgsCZNjy7EirAyrxhqwVqwDu4n1Y8+xdwQSgUXACTYEd0IgYR5BSFhMWE7YSKggHCQ0EdoJNwkDhFHCJyKTqEu0JroR+cQYYjIxh1hILCPWEo8TLxB7iEPENyQSiUMyJ7mQAkmxpFTSEtJG0m5SI+ksqZs0SBojk8naZGuyBzmULCAryIXkneTD5DPkG+Qh8lsKnWJAcaT4U+IoUspqShnlEOU05QZlmDJBVaOaUt2ooVQRNY9aQq2htlKvUYeoEzR1mjnNgxZJS6WtopXTGmgXaPdpr+h0uhHdlR5Ol9BX0svpR+iX6AP0dwwNhhWDx4hnKBmbGAcYZxl3GK+YTKYZ04sZx1QwNzHrmOeZD5lvVVgqtip8FZHKCpVKlSaVGyovVKmqpqreqgtV81XLVI+pXlN9rkZVM1PjqQnUlqtVqp1Q61MbU2epO6iHqmeob1Q/pH5Z/YkGWcNMw09DpFGgsV/jvMYgC2MZs3gsIWsNq4Z1gTXEJrHN2Xx2KruY/R27iz2qqaE5QzNKM1ezUvOUZj8H45hx+Jx0TgnnKKeX836K3hTvKeIpG6Y0TLkxZVxrqpaXllirSKtRq0frvTau7aedpr1Fu1n7gQ5Bx0onXCdHZ4/OBZ3nU9lT3acKpxZNPTr1ri6qa6UbobtEd79up+6Ynr5egJ5Mb6feeb3n+hx9L/1U/W36p/VHDFgGswwkBtsMzhg8xTVxbzwdL8fb8VFDXcNAQ6VhlWGX4YSRudE8o9VGjUYPjGnGXOMk423GbcajJgYmISZLTepN7ppSTbmmKaY7TDtMx83MzaLN1pk1mz0x1zLnm+eb15vft2BaeFostqi2uGVJsuRaplnutrxuhVo5WaVYVVpds0atna0l1rutu6cRp7lOk06rntZnw7Dxtsm2qbcZsOXYBtuutm22fWFnYhdnt8Wuw+6TvZN9un2N/T0HDYfZDqsdWh1+c7RyFDpWOt6azpzuP33F9JbpL2dYzxDP2DPjthPLKcRpnVOb00dnF2e5c4PziIuJS4LLLpc+Lpsbxt3IveRKdPVxXeF60vWdm7Obwu2o26/uNu5p7ofcn8w0nymeWTNz0MPIQ+BR5dE/C5+VMGvfrH5PQ0+BZ7XnIy9jL5FXrdewt6V3qvdh7xc+9j5yn+M+4zw33jLeWV/MN8C3yLfLT8Nvnl+F30N/I/9k/3r/0QCngCUBZwOJgUGBWwL7+Hp8Ib+OPzrbZfay2e1BjKC5QRVBj4KtguXBrSFoyOyQrSH355jOkc5pDoVQfujW0Adh5mGLw34MJ4WHhVeGP45wiFga0TGXNXfR3ENz30T6RJZE3ptnMU85ry1KNSo+qi5qPNo3ujS6P8YuZlnM1VidWElsSxw5LiquNm5svt/87fOH4p3iC+N7F5gvyF1weaHOwvSFpxapLhIsOpZATIhOOJTwQRAqqBaMJfITdyWOCnnCHcJnIi/RNtGI2ENcKh5O8kgqTXqS7JG8NXkkxTOlLOW5hCepkLxMDUzdmzqeFpp2IG0yPTq9MYOSkZBxQqohTZO2Z+pn5mZ2y6xlhbL+xW6Lty8elQfJa7OQrAVZLQq2QqboVFoo1yoHsmdlV2a/zYnKOZarnivN7cyzytuQN5zvn//tEsIS4ZK2pYZLVy0dWOa9rGo5sjxxedsK4xUFK4ZWBqw8uIq2Km3VT6vtV5eufr0mek1rgV7ByoLBtQFr6wtVCuWFfevc1+1dT1gvWd+1YfqGnRs+FYmKrhTbF5cVf9go3HjlG4dvyr+Z3JS0qavEuWTPZtJm6ebeLZ5bDpaql+aXDm4N2dq0Dd9WtO319kXbL5fNKNu7g7ZDuaO/PLi8ZafJzs07P1SkVPRU+lQ27tLdtWHX+G7R7ht7vPY07NXbW7z3/T7JvttVAVVN1WbVZftJ+7P3P66Jqun4lvttXa1ObXHtxwPSA/0HIw6217nU1R3SPVRSj9Yr60cOxx++/p3vdy0NNg1VjZzG4iNwRHnk6fcJ3/ceDTradox7rOEH0x92HWcdL2pCmvKaRptTmvtbYlu6T8w+0dbq3nr8R9sfD5w0PFl5SvNUyWna6YLTk2fyz4ydlZ19fi753GDborZ752PO32oPb++6EHTh0kX/i+c7vDvOXPK4dPKy2+UTV7hXmq86X23qdOo8/pPTT8e7nLuarrlca7nuer21e2b36RueN87d9L158Rb/1tWeOT3dvfN6b/fF9/XfFt1+cif9zsu72Xcn7q28T7xf9EDtQdlD3YfVP1v+3Njv3H9qwHeg89HcR/cGhYPP/pH1jw9DBY+Zj8uGDYbrnjg+OTniP3L96fynQ89kzyaeF/6i/suuFxYvfvjV69fO0ZjRoZfyl5O/bXyl/erA6xmv28bCxh6+yXgzMV70VvvtwXfcdx3vo98PT+R8IH8o/2j5sfVT0Kf7kxmTk/8EA5jz/GMzLdsAAAAgY0hSTQAAeiUAAICDAAD5/wAAgOkAAHUwAADqYAAAOpgAABdvkl/FRgAAAaNJREFUeNqk009oz3Ecx/HH9/P9/YQRWSi2MGmNrebkpJgSLluKEw5Kk5zUsgMOTrO42MUVxUWRg+LgaPWbUGq7rRk7sExKNPt9vx8H32l921z2vrw+n3fvz/Pz/vP5JDFGy7HKwk1/fz/sR09VNjAZG6fv1buQHcZm3P8vAMfwCKswncoHCn8nbuAratiEUQglwLXiMJz/FhvWYC9OFb4htBV6B9VyBtsKzRJxbDhvbSS5i1kcQo736MNrjJcBeaG3MuFyInagA0fwckHcGzzGiXIJU38bk1U+x3W+x7U/yOvYU4prwG5MlAHPoS4925TMNDeHLxNUh0gGcRC9eFqk34TBMuAhfmL9b5Vz3elIbAmfLq02d4HQhbc4gBYcxUgZMFrcIJecrsgaT6avdl6sPqu1hw9XSWs4U5Q6udgYFfP+he25MEysVWQvutORLcfTYax4gn3z/VoM8A7Xi/WuKNmQCRujpLc1TGkP46hOI1sKADdxG3PzjkzoTNCT1rSFiX+PuLIEoI4rGC+6/xEPMsFKs7YmM8bsAMlyf2OwTPszAMZMeayGCpJVAAAAAElFTkSuQmCC">
          <a:hlinkClick xmlns:r="http://schemas.openxmlformats.org/officeDocument/2006/relationships" r:id="rId2" tgtFrame="_parent" tooltip="Call: (610)698-8939"/>
          <a:extLst>
            <a:ext uri="{FF2B5EF4-FFF2-40B4-BE49-F238E27FC236}">
              <a16:creationId xmlns:a16="http://schemas.microsoft.com/office/drawing/2014/main" id="{9AA9D17D-8DD9-4D3F-9439-4A6192BC7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95775" y="22288500"/>
          <a:ext cx="304800" cy="1905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movable%20Disk\JB_Flash_Drive\Jeff\ELL_2017\D27_ADA_Softball_2017\D27_Tourney_Scheduling\Schedules\14%20Team%20Schedu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emovable%20Disk\JB_Flash_Drive\Jeff\ELL_2017\D27_ADA_Softball_2017\D27_Tourney_Scheduling\Schedules\14%20Team%20Sche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sheetName val="BRK"/>
      <sheetName val="DAYS"/>
    </sheetNames>
    <sheetDataSet>
      <sheetData sheetId="0"/>
      <sheetData sheetId="1"/>
      <sheetData sheetId="2">
        <row r="1">
          <cell r="A1">
            <v>0</v>
          </cell>
          <cell r="B1" t="str">
            <v>SAT</v>
          </cell>
        </row>
        <row r="2">
          <cell r="A2">
            <v>1</v>
          </cell>
          <cell r="B2" t="str">
            <v>SUN</v>
          </cell>
        </row>
        <row r="3">
          <cell r="A3">
            <v>2</v>
          </cell>
          <cell r="B3" t="str">
            <v>MON</v>
          </cell>
        </row>
        <row r="4">
          <cell r="A4">
            <v>3</v>
          </cell>
          <cell r="B4" t="str">
            <v>TUE</v>
          </cell>
        </row>
        <row r="5">
          <cell r="A5">
            <v>4</v>
          </cell>
          <cell r="B5" t="str">
            <v>WED</v>
          </cell>
        </row>
        <row r="6">
          <cell r="A6">
            <v>5</v>
          </cell>
          <cell r="B6" t="str">
            <v>THU</v>
          </cell>
        </row>
        <row r="7">
          <cell r="A7">
            <v>6</v>
          </cell>
          <cell r="B7" t="str">
            <v>FRI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sheetName val="BRK"/>
      <sheetName val="DAYS"/>
    </sheetNames>
    <sheetDataSet>
      <sheetData sheetId="0"/>
      <sheetData sheetId="1"/>
      <sheetData sheetId="2">
        <row r="1">
          <cell r="A1">
            <v>0</v>
          </cell>
          <cell r="B1" t="str">
            <v>SAT</v>
          </cell>
        </row>
        <row r="2">
          <cell r="A2">
            <v>1</v>
          </cell>
          <cell r="B2" t="str">
            <v>SUN</v>
          </cell>
        </row>
        <row r="3">
          <cell r="A3">
            <v>2</v>
          </cell>
          <cell r="B3" t="str">
            <v>MON</v>
          </cell>
        </row>
        <row r="4">
          <cell r="A4">
            <v>3</v>
          </cell>
          <cell r="B4" t="str">
            <v>TUE</v>
          </cell>
        </row>
        <row r="5">
          <cell r="A5">
            <v>4</v>
          </cell>
          <cell r="B5" t="str">
            <v>WED</v>
          </cell>
        </row>
        <row r="6">
          <cell r="A6">
            <v>5</v>
          </cell>
          <cell r="B6" t="str">
            <v>THU</v>
          </cell>
        </row>
        <row r="7">
          <cell r="A7">
            <v>6</v>
          </cell>
          <cell r="B7" t="str">
            <v>FRI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6" Type="http://schemas.openxmlformats.org/officeDocument/2006/relationships/hyperlink" Target="mailto:seanpearson1@hotmail.com" TargetMode="External"/><Relationship Id="rId21" Type="http://schemas.openxmlformats.org/officeDocument/2006/relationships/hyperlink" Target="mailto:brentchppll@gmail.com" TargetMode="External"/><Relationship Id="rId42" Type="http://schemas.openxmlformats.org/officeDocument/2006/relationships/hyperlink" Target="mailto:danieldid03@yahoo.com" TargetMode="External"/><Relationship Id="rId47" Type="http://schemas.openxmlformats.org/officeDocument/2006/relationships/hyperlink" Target="mailto:wdivitoell@aol.com" TargetMode="External"/><Relationship Id="rId63" Type="http://schemas.openxmlformats.org/officeDocument/2006/relationships/hyperlink" Target="mailto:danmckinney@gmail.com" TargetMode="External"/><Relationship Id="rId68" Type="http://schemas.openxmlformats.org/officeDocument/2006/relationships/hyperlink" Target="mailto:arena10911@gmail.com" TargetMode="External"/><Relationship Id="rId84" Type="http://schemas.openxmlformats.org/officeDocument/2006/relationships/hyperlink" Target="mailto:brianpenny@yahoo.com,larapenny@yahoo.com" TargetMode="External"/><Relationship Id="rId89" Type="http://schemas.openxmlformats.org/officeDocument/2006/relationships/hyperlink" Target="mailto:Neillr3@aol.com" TargetMode="External"/><Relationship Id="rId16" Type="http://schemas.openxmlformats.org/officeDocument/2006/relationships/hyperlink" Target="mailto:mark.kissell@gmail.com" TargetMode="External"/><Relationship Id="rId107" Type="http://schemas.openxmlformats.org/officeDocument/2006/relationships/drawing" Target="../drawings/drawing1.xml"/><Relationship Id="rId11" Type="http://schemas.openxmlformats.org/officeDocument/2006/relationships/hyperlink" Target="mailto:jdgiven@yahoo.com" TargetMode="External"/><Relationship Id="rId32" Type="http://schemas.openxmlformats.org/officeDocument/2006/relationships/hyperlink" Target="mailto:kevinwmiller21@gmail.com" TargetMode="External"/><Relationship Id="rId37" Type="http://schemas.openxmlformats.org/officeDocument/2006/relationships/hyperlink" Target="mailto:mverbos1@gmail.com" TargetMode="External"/><Relationship Id="rId53" Type="http://schemas.openxmlformats.org/officeDocument/2006/relationships/hyperlink" Target="mailto:citarajeff@gmail.com" TargetMode="External"/><Relationship Id="rId58" Type="http://schemas.openxmlformats.org/officeDocument/2006/relationships/hyperlink" Target="mailto:tkalbach13@gmail.com" TargetMode="External"/><Relationship Id="rId74" Type="http://schemas.openxmlformats.org/officeDocument/2006/relationships/hyperlink" Target="mailto:pat.bolger@gmail.com,Julsbolger@gmail.com" TargetMode="External"/><Relationship Id="rId79" Type="http://schemas.openxmlformats.org/officeDocument/2006/relationships/hyperlink" Target="mailto:jpmckenzie@yahoo.com;%20kristenhtoomey@yahoo.com,Jpmckenzie@yahoo.com" TargetMode="External"/><Relationship Id="rId102" Type="http://schemas.openxmlformats.org/officeDocument/2006/relationships/hyperlink" Target="mailto:kthompson310@yahoo.com" TargetMode="External"/><Relationship Id="rId5" Type="http://schemas.openxmlformats.org/officeDocument/2006/relationships/hyperlink" Target="mailto:jsaylor@lpll.org" TargetMode="External"/><Relationship Id="rId90" Type="http://schemas.openxmlformats.org/officeDocument/2006/relationships/hyperlink" Target="mailto:rvermillion@vwwgroup.com" TargetMode="External"/><Relationship Id="rId95" Type="http://schemas.openxmlformats.org/officeDocument/2006/relationships/hyperlink" Target="mailto:biffwade@hotmail.com" TargetMode="External"/><Relationship Id="rId22" Type="http://schemas.openxmlformats.org/officeDocument/2006/relationships/hyperlink" Target="mailto:mrc325@verizon.net" TargetMode="External"/><Relationship Id="rId27" Type="http://schemas.openxmlformats.org/officeDocument/2006/relationships/hyperlink" Target="mailto:jasonmarks13@hotmail.com" TargetMode="External"/><Relationship Id="rId43" Type="http://schemas.openxmlformats.org/officeDocument/2006/relationships/hyperlink" Target="mailto:onellks@gmail.com" TargetMode="External"/><Relationship Id="rId48" Type="http://schemas.openxmlformats.org/officeDocument/2006/relationships/hyperlink" Target="mailto:nateott1003@gmail.com" TargetMode="External"/><Relationship Id="rId64" Type="http://schemas.openxmlformats.org/officeDocument/2006/relationships/hyperlink" Target="mailto:trevor@lawrenceseafood.com" TargetMode="External"/><Relationship Id="rId69" Type="http://schemas.openxmlformats.org/officeDocument/2006/relationships/hyperlink" Target="mailto:spencercurtiss28@gmail.com" TargetMode="External"/><Relationship Id="rId80" Type="http://schemas.openxmlformats.org/officeDocument/2006/relationships/hyperlink" Target="mailto:tiffer922@yahoo.com,Jeff_kahan@yahoo.com,Jeffrey.kahan@bms.com" TargetMode="External"/><Relationship Id="rId85" Type="http://schemas.openxmlformats.org/officeDocument/2006/relationships/hyperlink" Target="mailto:Ctamoroso@gmail.com" TargetMode="External"/><Relationship Id="rId12" Type="http://schemas.openxmlformats.org/officeDocument/2006/relationships/hyperlink" Target="mailto:stevegregg@live.com" TargetMode="External"/><Relationship Id="rId17" Type="http://schemas.openxmlformats.org/officeDocument/2006/relationships/hyperlink" Target="mailto:chris.c.millard@gmail.com" TargetMode="External"/><Relationship Id="rId33" Type="http://schemas.openxmlformats.org/officeDocument/2006/relationships/hyperlink" Target="mailto:jaelmer2023@gmail.com" TargetMode="External"/><Relationship Id="rId38" Type="http://schemas.openxmlformats.org/officeDocument/2006/relationships/hyperlink" Target="mailto:spd1991@gmail.com" TargetMode="External"/><Relationship Id="rId59" Type="http://schemas.openxmlformats.org/officeDocument/2006/relationships/hyperlink" Target="mailto:randykos@gmail.com" TargetMode="External"/><Relationship Id="rId103" Type="http://schemas.openxmlformats.org/officeDocument/2006/relationships/hyperlink" Target="mailto:jeffrey_w_whitehead@hotmail.com" TargetMode="External"/><Relationship Id="rId20" Type="http://schemas.openxmlformats.org/officeDocument/2006/relationships/hyperlink" Target="mailto:danaesoley87@gmai.com" TargetMode="External"/><Relationship Id="rId41" Type="http://schemas.openxmlformats.org/officeDocument/2006/relationships/hyperlink" Target="mailto:mail2morgans@yahoo.com" TargetMode="External"/><Relationship Id="rId54" Type="http://schemas.openxmlformats.org/officeDocument/2006/relationships/hyperlink" Target="mailto:mattwilson23@verizon.net" TargetMode="External"/><Relationship Id="rId62" Type="http://schemas.openxmlformats.org/officeDocument/2006/relationships/hyperlink" Target="mailto:jwhitaker48@gmail.com" TargetMode="External"/><Relationship Id="rId70" Type="http://schemas.openxmlformats.org/officeDocument/2006/relationships/hyperlink" Target="mailto:spencercurtiss28@gmail.com" TargetMode="External"/><Relationship Id="rId75" Type="http://schemas.openxmlformats.org/officeDocument/2006/relationships/hyperlink" Target="mailto:stablg33@aol.com,aimeestabley@gmail.com" TargetMode="External"/><Relationship Id="rId83" Type="http://schemas.openxmlformats.org/officeDocument/2006/relationships/hyperlink" Target="mailto:Cbernholdt23@gmail.com,cbernholdt23@gmail.com" TargetMode="External"/><Relationship Id="rId88" Type="http://schemas.openxmlformats.org/officeDocument/2006/relationships/hyperlink" Target="mailto:Rsmiles411@gmail.com" TargetMode="External"/><Relationship Id="rId91" Type="http://schemas.openxmlformats.org/officeDocument/2006/relationships/hyperlink" Target="mailto:jemerich@guardian.com" TargetMode="External"/><Relationship Id="rId96" Type="http://schemas.openxmlformats.org/officeDocument/2006/relationships/hyperlink" Target="mailto:hause02@aol.com" TargetMode="External"/><Relationship Id="rId1" Type="http://schemas.openxmlformats.org/officeDocument/2006/relationships/hyperlink" Target="mailto:bherman@leafnow.com" TargetMode="External"/><Relationship Id="rId6" Type="http://schemas.openxmlformats.org/officeDocument/2006/relationships/hyperlink" Target="mailto:jpm@chemicalequipmentlabs.com" TargetMode="External"/><Relationship Id="rId15" Type="http://schemas.openxmlformats.org/officeDocument/2006/relationships/hyperlink" Target="mailto:jdgiven@yahoo.com" TargetMode="External"/><Relationship Id="rId23" Type="http://schemas.openxmlformats.org/officeDocument/2006/relationships/hyperlink" Target="mailto:matthewrook51@yahoo.com" TargetMode="External"/><Relationship Id="rId28" Type="http://schemas.openxmlformats.org/officeDocument/2006/relationships/hyperlink" Target="mailto:dfrignito@gmail.com" TargetMode="External"/><Relationship Id="rId36" Type="http://schemas.openxmlformats.org/officeDocument/2006/relationships/hyperlink" Target="mailto:ctalone@yahoo.com" TargetMode="External"/><Relationship Id="rId49" Type="http://schemas.openxmlformats.org/officeDocument/2006/relationships/hyperlink" Target="mailto:bryankendro@gmail.com" TargetMode="External"/><Relationship Id="rId57" Type="http://schemas.openxmlformats.org/officeDocument/2006/relationships/hyperlink" Target="mailto:jamie.davidson@davidsonfab.com" TargetMode="External"/><Relationship Id="rId106" Type="http://schemas.openxmlformats.org/officeDocument/2006/relationships/printerSettings" Target="../printerSettings/printerSettings7.bin"/><Relationship Id="rId10" Type="http://schemas.openxmlformats.org/officeDocument/2006/relationships/hyperlink" Target="mailto:Siegelboys@yahoo.com" TargetMode="External"/><Relationship Id="rId31" Type="http://schemas.openxmlformats.org/officeDocument/2006/relationships/hyperlink" Target="mailto:purdydave@gmail.com" TargetMode="External"/><Relationship Id="rId44" Type="http://schemas.openxmlformats.org/officeDocument/2006/relationships/hyperlink" Target="mailto:alicate@spidernetconsulting.com" TargetMode="External"/><Relationship Id="rId52" Type="http://schemas.openxmlformats.org/officeDocument/2006/relationships/hyperlink" Target="mailto:corey_cherup@yahoo.com" TargetMode="External"/><Relationship Id="rId60" Type="http://schemas.openxmlformats.org/officeDocument/2006/relationships/hyperlink" Target="mailto:aaronbtaylor@gmail.com" TargetMode="External"/><Relationship Id="rId65" Type="http://schemas.openxmlformats.org/officeDocument/2006/relationships/hyperlink" Target="mailto:trevor@lawrenceseafood.com" TargetMode="External"/><Relationship Id="rId73" Type="http://schemas.openxmlformats.org/officeDocument/2006/relationships/hyperlink" Target="mailto:gvoshell@gmail.com" TargetMode="External"/><Relationship Id="rId78" Type="http://schemas.openxmlformats.org/officeDocument/2006/relationships/hyperlink" Target="mailto:evanstc14@gmail.com,lollyevans@gmail.com" TargetMode="External"/><Relationship Id="rId81" Type="http://schemas.openxmlformats.org/officeDocument/2006/relationships/hyperlink" Target="mailto:cnavarro@nasd.k12.pa.us,cnavarro@umasd.org,Scott.Navarro@Apothecom.com,cnavarro@mciu.org,cdavisnavarro@gmail.com" TargetMode="External"/><Relationship Id="rId86" Type="http://schemas.openxmlformats.org/officeDocument/2006/relationships/hyperlink" Target="mailto:mcsherbe@npenn.org" TargetMode="External"/><Relationship Id="rId94" Type="http://schemas.openxmlformats.org/officeDocument/2006/relationships/hyperlink" Target="mailto:ptstuck@gmail.com" TargetMode="External"/><Relationship Id="rId99" Type="http://schemas.openxmlformats.org/officeDocument/2006/relationships/hyperlink" Target="mailto:zccc1210@gmail.com" TargetMode="External"/><Relationship Id="rId101" Type="http://schemas.openxmlformats.org/officeDocument/2006/relationships/hyperlink" Target="mailto:hudson75@mac.com" TargetMode="External"/><Relationship Id="rId4" Type="http://schemas.openxmlformats.org/officeDocument/2006/relationships/hyperlink" Target="mailto:bherman@leafnow.com" TargetMode="External"/><Relationship Id="rId9" Type="http://schemas.openxmlformats.org/officeDocument/2006/relationships/hyperlink" Target="mailto:nickolaskursman@yahoo.com" TargetMode="External"/><Relationship Id="rId13" Type="http://schemas.openxmlformats.org/officeDocument/2006/relationships/hyperlink" Target="mailto:Siegelboys@yahoo.com" TargetMode="External"/><Relationship Id="rId18" Type="http://schemas.openxmlformats.org/officeDocument/2006/relationships/hyperlink" Target="mailto:spiegler1215@comcast.net" TargetMode="External"/><Relationship Id="rId39" Type="http://schemas.openxmlformats.org/officeDocument/2006/relationships/hyperlink" Target="mailto:jeffrey.esposito@ymail.com" TargetMode="External"/><Relationship Id="rId34" Type="http://schemas.openxmlformats.org/officeDocument/2006/relationships/hyperlink" Target="mailto:BrentM@moyersservices.com" TargetMode="External"/><Relationship Id="rId50" Type="http://schemas.openxmlformats.org/officeDocument/2006/relationships/hyperlink" Target="mailto:scott.d.bean@lmco.com" TargetMode="External"/><Relationship Id="rId55" Type="http://schemas.openxmlformats.org/officeDocument/2006/relationships/hyperlink" Target="mailto:mattwilson23@verizon.net" TargetMode="External"/><Relationship Id="rId76" Type="http://schemas.openxmlformats.org/officeDocument/2006/relationships/hyperlink" Target="mailto:jtanner@unum.com,stephanieltanner@hotmail.com" TargetMode="External"/><Relationship Id="rId97" Type="http://schemas.openxmlformats.org/officeDocument/2006/relationships/hyperlink" Target="mailto:carrier410a@aol.com" TargetMode="External"/><Relationship Id="rId104" Type="http://schemas.openxmlformats.org/officeDocument/2006/relationships/hyperlink" Target="mailto:mfeinberg513@gmail.com" TargetMode="External"/><Relationship Id="rId7" Type="http://schemas.openxmlformats.org/officeDocument/2006/relationships/hyperlink" Target="mailto:jcress@castlecreekbio.com" TargetMode="External"/><Relationship Id="rId71" Type="http://schemas.openxmlformats.org/officeDocument/2006/relationships/hyperlink" Target="mailto:spenceman622@gmail.com" TargetMode="External"/><Relationship Id="rId92" Type="http://schemas.openxmlformats.org/officeDocument/2006/relationships/hyperlink" Target="mailto:kkirby@ojrsd.net" TargetMode="External"/><Relationship Id="rId2" Type="http://schemas.openxmlformats.org/officeDocument/2006/relationships/hyperlink" Target="mailto:cubs_hoosiers@yahoo.com" TargetMode="External"/><Relationship Id="rId29" Type="http://schemas.openxmlformats.org/officeDocument/2006/relationships/hyperlink" Target="mailto:apr225@gmail.com" TargetMode="External"/><Relationship Id="rId24" Type="http://schemas.openxmlformats.org/officeDocument/2006/relationships/hyperlink" Target="mailto:pgizmo@aol.com" TargetMode="External"/><Relationship Id="rId40" Type="http://schemas.openxmlformats.org/officeDocument/2006/relationships/hyperlink" Target="mailto:Daniel.Robl@willscot.com" TargetMode="External"/><Relationship Id="rId45" Type="http://schemas.openxmlformats.org/officeDocument/2006/relationships/hyperlink" Target="mailto:onellks@gmail.com" TargetMode="External"/><Relationship Id="rId66" Type="http://schemas.openxmlformats.org/officeDocument/2006/relationships/hyperlink" Target="mailto:trevor@lawrenceseafood.com" TargetMode="External"/><Relationship Id="rId87" Type="http://schemas.openxmlformats.org/officeDocument/2006/relationships/hyperlink" Target="mailto:AdamSwavely29@gmail.com" TargetMode="External"/><Relationship Id="rId61" Type="http://schemas.openxmlformats.org/officeDocument/2006/relationships/hyperlink" Target="mailto:gjnjdb@gmail.com" TargetMode="External"/><Relationship Id="rId82" Type="http://schemas.openxmlformats.org/officeDocument/2006/relationships/hyperlink" Target="mailto:dheimbach101@hotmail.com" TargetMode="External"/><Relationship Id="rId19" Type="http://schemas.openxmlformats.org/officeDocument/2006/relationships/hyperlink" Target="mailto:Bjackson14@verizon.net" TargetMode="External"/><Relationship Id="rId14" Type="http://schemas.openxmlformats.org/officeDocument/2006/relationships/hyperlink" Target="mailto:davegonzalez1@gmail.com" TargetMode="External"/><Relationship Id="rId30" Type="http://schemas.openxmlformats.org/officeDocument/2006/relationships/hyperlink" Target="mailto:vnmorrell@comcast.net" TargetMode="External"/><Relationship Id="rId35" Type="http://schemas.openxmlformats.org/officeDocument/2006/relationships/hyperlink" Target="mailto:robfrano@yahoo.com" TargetMode="External"/><Relationship Id="rId56" Type="http://schemas.openxmlformats.org/officeDocument/2006/relationships/hyperlink" Target="mailto:leithj@comcast.net" TargetMode="External"/><Relationship Id="rId77" Type="http://schemas.openxmlformats.org/officeDocument/2006/relationships/hyperlink" Target="mailto:kmaquilante@gmail.com,justin@proservevents.com" TargetMode="External"/><Relationship Id="rId100" Type="http://schemas.openxmlformats.org/officeDocument/2006/relationships/hyperlink" Target="mailto:james.beideman@yahoo.com" TargetMode="External"/><Relationship Id="rId105" Type="http://schemas.openxmlformats.org/officeDocument/2006/relationships/hyperlink" Target="mailto:wc22miles_1999@yahoo.com" TargetMode="External"/><Relationship Id="rId8" Type="http://schemas.openxmlformats.org/officeDocument/2006/relationships/hyperlink" Target="mailto:Neilgr@yahoo.com" TargetMode="External"/><Relationship Id="rId51" Type="http://schemas.openxmlformats.org/officeDocument/2006/relationships/hyperlink" Target="mailto:gbalakoff@verizon.net" TargetMode="External"/><Relationship Id="rId72" Type="http://schemas.openxmlformats.org/officeDocument/2006/relationships/hyperlink" Target="mailto:mattdiamond79@icloud.com" TargetMode="External"/><Relationship Id="rId93" Type="http://schemas.openxmlformats.org/officeDocument/2006/relationships/hyperlink" Target="mailto:21bchristy@gmail.com" TargetMode="External"/><Relationship Id="rId98" Type="http://schemas.openxmlformats.org/officeDocument/2006/relationships/hyperlink" Target="mailto:JeffGleason103@yahoo.com" TargetMode="External"/><Relationship Id="rId3" Type="http://schemas.openxmlformats.org/officeDocument/2006/relationships/hyperlink" Target="mailto:coachbennett007@gmail.com" TargetMode="External"/><Relationship Id="rId25" Type="http://schemas.openxmlformats.org/officeDocument/2006/relationships/hyperlink" Target="mailto:johnmellwanger@gmail.com" TargetMode="External"/><Relationship Id="rId46" Type="http://schemas.openxmlformats.org/officeDocument/2006/relationships/hyperlink" Target="mailto:chris.ricci@comcast.net" TargetMode="External"/><Relationship Id="rId67" Type="http://schemas.openxmlformats.org/officeDocument/2006/relationships/hyperlink" Target="mailto:rderafelo@yahoo.co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spencercurtiss28@gmail.com" TargetMode="External"/><Relationship Id="rId13" Type="http://schemas.openxmlformats.org/officeDocument/2006/relationships/hyperlink" Target="mailto:kkirby@ojrsd.net" TargetMode="External"/><Relationship Id="rId3" Type="http://schemas.openxmlformats.org/officeDocument/2006/relationships/hyperlink" Target="mailto:coachbennett007@gmail.com" TargetMode="External"/><Relationship Id="rId7" Type="http://schemas.openxmlformats.org/officeDocument/2006/relationships/hyperlink" Target="mailto:mattwilson23@verizon.net" TargetMode="External"/><Relationship Id="rId12" Type="http://schemas.openxmlformats.org/officeDocument/2006/relationships/hyperlink" Target="mailto:mail2morgans@yahoo.com" TargetMode="External"/><Relationship Id="rId2" Type="http://schemas.openxmlformats.org/officeDocument/2006/relationships/hyperlink" Target="mailto:cubs_hoosiers@yahoo.com" TargetMode="External"/><Relationship Id="rId1" Type="http://schemas.openxmlformats.org/officeDocument/2006/relationships/hyperlink" Target="mailto:bherman@leafnow.com" TargetMode="External"/><Relationship Id="rId6" Type="http://schemas.openxmlformats.org/officeDocument/2006/relationships/hyperlink" Target="mailto:wdivitoell@aol.com" TargetMode="External"/><Relationship Id="rId11" Type="http://schemas.openxmlformats.org/officeDocument/2006/relationships/hyperlink" Target="mailto:gregboye@yahoo.com" TargetMode="External"/><Relationship Id="rId5" Type="http://schemas.openxmlformats.org/officeDocument/2006/relationships/hyperlink" Target="mailto:jsaylor@lpll.org" TargetMode="External"/><Relationship Id="rId10" Type="http://schemas.openxmlformats.org/officeDocument/2006/relationships/hyperlink" Target="mailto:lpallstar@lpll.org" TargetMode="External"/><Relationship Id="rId4" Type="http://schemas.openxmlformats.org/officeDocument/2006/relationships/hyperlink" Target="mailto:bherman@leafnow.com" TargetMode="External"/><Relationship Id="rId9" Type="http://schemas.openxmlformats.org/officeDocument/2006/relationships/hyperlink" Target="mailto:jpm@chemicalequipmentlabs.com"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66"/>
  <sheetViews>
    <sheetView zoomScale="85" zoomScaleNormal="85" zoomScaleSheetLayoutView="100" workbookViewId="0">
      <pane xSplit="4" ySplit="1" topLeftCell="E2" activePane="bottomRight" state="frozen"/>
      <selection pane="topRight" activeCell="E1" sqref="E1"/>
      <selection pane="bottomLeft" activeCell="A2" sqref="A2"/>
      <selection pane="bottomRight" activeCell="AL18" sqref="AL18"/>
    </sheetView>
  </sheetViews>
  <sheetFormatPr defaultRowHeight="15" x14ac:dyDescent="0.25"/>
  <cols>
    <col min="1" max="1" width="24.5703125" customWidth="1"/>
    <col min="2" max="2" width="6.7109375" style="3" customWidth="1"/>
    <col min="3" max="3" width="7.7109375" style="3" customWidth="1"/>
    <col min="4" max="4" width="6.7109375" style="3" hidden="1" customWidth="1"/>
    <col min="5" max="5" width="7.7109375" style="3" customWidth="1"/>
    <col min="6" max="22" width="2.7109375" customWidth="1"/>
    <col min="23" max="23" width="3.140625" bestFit="1" customWidth="1"/>
    <col min="24" max="64" width="2.7109375" customWidth="1"/>
    <col min="65" max="65" width="6.7109375" style="6" customWidth="1"/>
    <col min="66" max="66" width="8.42578125" style="6" bestFit="1" customWidth="1"/>
    <col min="67" max="67" width="11" style="6" customWidth="1"/>
    <col min="68" max="68" width="2.7109375" style="6" customWidth="1"/>
    <col min="69" max="72" width="4.7109375" style="6" customWidth="1"/>
    <col min="73" max="73" width="6.42578125" style="6" bestFit="1" customWidth="1"/>
    <col min="74" max="80" width="4.7109375" style="6" customWidth="1"/>
    <col min="81" max="81" width="2.7109375" style="6" customWidth="1"/>
    <col min="82" max="82" width="8.42578125" style="6" bestFit="1" customWidth="1"/>
    <col min="83" max="83" width="5.5703125" style="6" bestFit="1" customWidth="1"/>
    <col min="84" max="84" width="3.7109375" customWidth="1"/>
    <col min="85" max="86" width="15" style="6" bestFit="1" customWidth="1"/>
  </cols>
  <sheetData>
    <row r="1" spans="1:86" s="6" customFormat="1" ht="39.950000000000003" customHeight="1" x14ac:dyDescent="0.25">
      <c r="A1" s="5" t="s">
        <v>8</v>
      </c>
      <c r="B1" s="5" t="s">
        <v>2</v>
      </c>
      <c r="C1" s="12" t="s">
        <v>109</v>
      </c>
      <c r="D1" s="12" t="s">
        <v>13</v>
      </c>
      <c r="E1" s="12" t="s">
        <v>110</v>
      </c>
      <c r="F1" s="9">
        <v>44720</v>
      </c>
      <c r="G1" s="9">
        <f>+F1+1</f>
        <v>44721</v>
      </c>
      <c r="H1" s="9">
        <f t="shared" ref="H1:AL1" si="0">+G1+1</f>
        <v>44722</v>
      </c>
      <c r="I1" s="8">
        <f t="shared" si="0"/>
        <v>44723</v>
      </c>
      <c r="J1" s="8">
        <f t="shared" si="0"/>
        <v>44724</v>
      </c>
      <c r="K1" s="9">
        <f t="shared" si="0"/>
        <v>44725</v>
      </c>
      <c r="L1" s="9">
        <f t="shared" si="0"/>
        <v>44726</v>
      </c>
      <c r="M1" s="9">
        <f t="shared" si="0"/>
        <v>44727</v>
      </c>
      <c r="N1" s="9">
        <f t="shared" si="0"/>
        <v>44728</v>
      </c>
      <c r="O1" s="9">
        <f t="shared" si="0"/>
        <v>44729</v>
      </c>
      <c r="P1" s="8">
        <f t="shared" si="0"/>
        <v>44730</v>
      </c>
      <c r="Q1" s="8">
        <f t="shared" si="0"/>
        <v>44731</v>
      </c>
      <c r="R1" s="9">
        <f t="shared" si="0"/>
        <v>44732</v>
      </c>
      <c r="S1" s="9">
        <f t="shared" si="0"/>
        <v>44733</v>
      </c>
      <c r="T1" s="9">
        <f t="shared" si="0"/>
        <v>44734</v>
      </c>
      <c r="U1" s="9">
        <f t="shared" si="0"/>
        <v>44735</v>
      </c>
      <c r="V1" s="9">
        <f t="shared" si="0"/>
        <v>44736</v>
      </c>
      <c r="W1" s="8">
        <f t="shared" si="0"/>
        <v>44737</v>
      </c>
      <c r="X1" s="8">
        <f t="shared" si="0"/>
        <v>44738</v>
      </c>
      <c r="Y1" s="9">
        <f t="shared" si="0"/>
        <v>44739</v>
      </c>
      <c r="Z1" s="9">
        <f t="shared" si="0"/>
        <v>44740</v>
      </c>
      <c r="AA1" s="9">
        <f t="shared" si="0"/>
        <v>44741</v>
      </c>
      <c r="AB1" s="9">
        <f t="shared" si="0"/>
        <v>44742</v>
      </c>
      <c r="AC1" s="9">
        <f t="shared" si="0"/>
        <v>44743</v>
      </c>
      <c r="AD1" s="8">
        <f t="shared" si="0"/>
        <v>44744</v>
      </c>
      <c r="AE1" s="8">
        <f t="shared" si="0"/>
        <v>44745</v>
      </c>
      <c r="AF1" s="9">
        <f t="shared" si="0"/>
        <v>44746</v>
      </c>
      <c r="AG1" s="9">
        <f t="shared" si="0"/>
        <v>44747</v>
      </c>
      <c r="AH1" s="9">
        <f t="shared" si="0"/>
        <v>44748</v>
      </c>
      <c r="AI1" s="9">
        <f t="shared" si="0"/>
        <v>44749</v>
      </c>
      <c r="AJ1" s="9">
        <f t="shared" si="0"/>
        <v>44750</v>
      </c>
      <c r="AK1" s="8">
        <f t="shared" si="0"/>
        <v>44751</v>
      </c>
      <c r="AL1" s="8">
        <f t="shared" si="0"/>
        <v>44752</v>
      </c>
      <c r="AM1" s="9">
        <f t="shared" ref="AM1:BG1" si="1">+AL1+1</f>
        <v>44753</v>
      </c>
      <c r="AN1" s="9">
        <f t="shared" si="1"/>
        <v>44754</v>
      </c>
      <c r="AO1" s="9">
        <f t="shared" si="1"/>
        <v>44755</v>
      </c>
      <c r="AP1" s="9">
        <f t="shared" si="1"/>
        <v>44756</v>
      </c>
      <c r="AQ1" s="9">
        <f t="shared" si="1"/>
        <v>44757</v>
      </c>
      <c r="AR1" s="8">
        <f t="shared" si="1"/>
        <v>44758</v>
      </c>
      <c r="AS1" s="8">
        <f t="shared" si="1"/>
        <v>44759</v>
      </c>
      <c r="AT1" s="9">
        <f t="shared" si="1"/>
        <v>44760</v>
      </c>
      <c r="AU1" s="9">
        <f t="shared" si="1"/>
        <v>44761</v>
      </c>
      <c r="AV1" s="9">
        <f t="shared" si="1"/>
        <v>44762</v>
      </c>
      <c r="AW1" s="9">
        <f t="shared" si="1"/>
        <v>44763</v>
      </c>
      <c r="AX1" s="9">
        <f t="shared" si="1"/>
        <v>44764</v>
      </c>
      <c r="AY1" s="8">
        <f t="shared" si="1"/>
        <v>44765</v>
      </c>
      <c r="AZ1" s="8">
        <f t="shared" si="1"/>
        <v>44766</v>
      </c>
      <c r="BA1" s="9">
        <f t="shared" si="1"/>
        <v>44767</v>
      </c>
      <c r="BB1" s="9">
        <f t="shared" si="1"/>
        <v>44768</v>
      </c>
      <c r="BC1" s="9">
        <f t="shared" si="1"/>
        <v>44769</v>
      </c>
      <c r="BD1" s="9">
        <f t="shared" si="1"/>
        <v>44770</v>
      </c>
      <c r="BE1" s="9">
        <f t="shared" si="1"/>
        <v>44771</v>
      </c>
      <c r="BF1" s="8">
        <f t="shared" si="1"/>
        <v>44772</v>
      </c>
      <c r="BG1" s="8">
        <f t="shared" si="1"/>
        <v>44773</v>
      </c>
      <c r="BH1" s="9">
        <f>+BG1+1</f>
        <v>44774</v>
      </c>
      <c r="BI1" s="9">
        <f>+BH1+1</f>
        <v>44775</v>
      </c>
      <c r="BJ1" s="9">
        <f>+BI1+1</f>
        <v>44776</v>
      </c>
      <c r="BK1" s="9">
        <f>+BJ1+1</f>
        <v>44777</v>
      </c>
      <c r="BL1" s="9">
        <f>+BK1+1</f>
        <v>44778</v>
      </c>
      <c r="BM1" s="7" t="s">
        <v>12</v>
      </c>
      <c r="BN1" s="7" t="s">
        <v>9</v>
      </c>
      <c r="BO1" s="13" t="s">
        <v>14</v>
      </c>
      <c r="BP1" s="7"/>
      <c r="BQ1" s="19" t="s">
        <v>16</v>
      </c>
      <c r="BR1" s="19" t="s">
        <v>20</v>
      </c>
      <c r="BS1" s="19" t="s">
        <v>33</v>
      </c>
      <c r="BT1" s="19" t="s">
        <v>15</v>
      </c>
      <c r="BU1" s="7" t="s">
        <v>34</v>
      </c>
      <c r="BV1" s="19" t="s">
        <v>19</v>
      </c>
      <c r="BW1" s="19" t="s">
        <v>28</v>
      </c>
      <c r="BX1" s="19" t="s">
        <v>23</v>
      </c>
      <c r="BY1" s="19" t="s">
        <v>24</v>
      </c>
      <c r="BZ1" s="19" t="s">
        <v>27</v>
      </c>
      <c r="CA1" s="19" t="s">
        <v>35</v>
      </c>
      <c r="CB1" s="19" t="s">
        <v>18</v>
      </c>
      <c r="CC1" s="7"/>
      <c r="CD1" s="7" t="s">
        <v>2</v>
      </c>
      <c r="CE1" s="19" t="s">
        <v>116</v>
      </c>
      <c r="CG1" s="124" t="s">
        <v>852</v>
      </c>
      <c r="CH1" s="125" t="s">
        <v>849</v>
      </c>
    </row>
    <row r="2" spans="1:86" x14ac:dyDescent="0.25">
      <c r="A2" s="17" t="s">
        <v>30</v>
      </c>
      <c r="B2" s="77">
        <f>+CD2</f>
        <v>11</v>
      </c>
      <c r="C2" s="77">
        <f>IF(B2&gt;1,(B2*2)-1,0)</f>
        <v>21</v>
      </c>
      <c r="D2" s="77">
        <v>9</v>
      </c>
      <c r="E2" s="77">
        <v>7</v>
      </c>
      <c r="F2" s="4"/>
      <c r="G2" s="4"/>
      <c r="H2" s="4"/>
      <c r="I2" s="4"/>
      <c r="J2" s="4"/>
      <c r="K2" s="4"/>
      <c r="L2" s="4"/>
      <c r="M2" s="4"/>
      <c r="N2" s="4"/>
      <c r="O2" s="4"/>
      <c r="P2" s="4"/>
      <c r="Q2" s="4"/>
      <c r="R2" s="4"/>
      <c r="S2" s="4"/>
      <c r="T2" s="4"/>
      <c r="U2" s="5"/>
      <c r="V2" s="5"/>
      <c r="W2" s="5">
        <v>3</v>
      </c>
      <c r="X2" s="5">
        <v>4</v>
      </c>
      <c r="Y2" s="5"/>
      <c r="Z2" s="5">
        <v>3</v>
      </c>
      <c r="AA2" s="5"/>
      <c r="AB2" s="5">
        <v>4</v>
      </c>
      <c r="AC2" s="5"/>
      <c r="AD2" s="5">
        <v>3</v>
      </c>
      <c r="AE2" s="5"/>
      <c r="AF2" s="34"/>
      <c r="AG2" s="5"/>
      <c r="AH2" s="5">
        <v>1</v>
      </c>
      <c r="AI2" s="5"/>
      <c r="AJ2" s="5">
        <v>1</v>
      </c>
      <c r="AK2" s="5"/>
      <c r="AL2" s="4">
        <v>1</v>
      </c>
      <c r="AM2" s="4">
        <v>1</v>
      </c>
      <c r="AN2" s="10"/>
      <c r="AO2" s="4"/>
      <c r="AP2" s="4"/>
      <c r="AQ2" s="4"/>
      <c r="AR2" s="4"/>
      <c r="AS2" s="4"/>
      <c r="AT2" s="81">
        <v>2</v>
      </c>
      <c r="AU2" s="81">
        <v>2</v>
      </c>
      <c r="AV2" s="81">
        <v>1</v>
      </c>
      <c r="AW2" s="81">
        <v>1</v>
      </c>
      <c r="AX2" s="81">
        <v>1</v>
      </c>
      <c r="AY2" s="4"/>
      <c r="AZ2" s="4"/>
      <c r="BA2" s="4"/>
      <c r="BB2" s="165" t="s">
        <v>333</v>
      </c>
      <c r="BC2" s="166"/>
      <c r="BD2" s="166"/>
      <c r="BE2" s="166"/>
      <c r="BF2" s="166"/>
      <c r="BG2" s="166"/>
      <c r="BH2" s="176"/>
      <c r="BI2" s="4"/>
      <c r="BJ2" s="4"/>
      <c r="BK2" s="4"/>
      <c r="BL2" s="4"/>
      <c r="BM2" s="4">
        <f t="shared" ref="BM2:BM12" si="2">IF(C2&gt;0,SUM(F2:BL2),"")</f>
        <v>28</v>
      </c>
      <c r="BN2" s="4">
        <f t="shared" ref="BN2:BN7" si="3">+C2+E2-BM2</f>
        <v>0</v>
      </c>
      <c r="BO2" s="14" t="s">
        <v>398</v>
      </c>
      <c r="BP2" s="4"/>
      <c r="BQ2" s="4">
        <v>1</v>
      </c>
      <c r="BR2" s="4">
        <v>1</v>
      </c>
      <c r="BS2" s="4">
        <v>1</v>
      </c>
      <c r="BT2" s="34">
        <v>1</v>
      </c>
      <c r="BU2" s="4">
        <v>1</v>
      </c>
      <c r="BV2" s="27">
        <v>1</v>
      </c>
      <c r="BW2" s="4">
        <v>1</v>
      </c>
      <c r="BX2" s="4">
        <v>1</v>
      </c>
      <c r="BY2" s="4">
        <v>1</v>
      </c>
      <c r="BZ2" s="4"/>
      <c r="CA2" s="4">
        <v>1</v>
      </c>
      <c r="CB2" s="4">
        <v>1</v>
      </c>
      <c r="CC2" s="4"/>
      <c r="CD2" s="4">
        <f t="shared" ref="CD2:CD7" si="4">SUM(BQ2:CB2)</f>
        <v>11</v>
      </c>
      <c r="CE2" s="4">
        <f t="shared" ref="CE2:CE7" si="5">+B2-CD2</f>
        <v>0</v>
      </c>
      <c r="CG2" s="121"/>
      <c r="CH2" s="122" t="s">
        <v>869</v>
      </c>
    </row>
    <row r="3" spans="1:86" x14ac:dyDescent="0.25">
      <c r="A3" s="17" t="s">
        <v>31</v>
      </c>
      <c r="B3" s="77">
        <v>10</v>
      </c>
      <c r="C3" s="77">
        <f>IF(B3&gt;1,(B3*2)-1,0)</f>
        <v>19</v>
      </c>
      <c r="D3" s="77">
        <v>9</v>
      </c>
      <c r="E3" s="77"/>
      <c r="F3" s="4"/>
      <c r="G3" s="4"/>
      <c r="H3" s="4"/>
      <c r="I3" s="4"/>
      <c r="J3" s="4"/>
      <c r="K3" s="4"/>
      <c r="L3" s="4"/>
      <c r="M3" s="4"/>
      <c r="N3" s="4"/>
      <c r="O3" s="4"/>
      <c r="P3" s="4"/>
      <c r="Q3" s="4"/>
      <c r="R3" s="4"/>
      <c r="S3" s="4"/>
      <c r="T3" s="4"/>
      <c r="U3" s="5">
        <v>2</v>
      </c>
      <c r="V3" s="5"/>
      <c r="W3" s="5">
        <v>4</v>
      </c>
      <c r="X3" s="5"/>
      <c r="Y3" s="5">
        <v>2</v>
      </c>
      <c r="Z3" s="5"/>
      <c r="AA3" s="5">
        <v>4</v>
      </c>
      <c r="AB3" s="5"/>
      <c r="AC3" s="5">
        <v>2</v>
      </c>
      <c r="AD3" s="5"/>
      <c r="AE3" s="5"/>
      <c r="AF3" s="34"/>
      <c r="AG3" s="5">
        <v>2</v>
      </c>
      <c r="AH3" s="5"/>
      <c r="AI3" s="5">
        <v>1</v>
      </c>
      <c r="AJ3" s="5"/>
      <c r="AK3" s="4">
        <v>1</v>
      </c>
      <c r="AL3" s="4">
        <v>1</v>
      </c>
      <c r="AM3" s="10"/>
      <c r="AN3" s="4"/>
      <c r="AO3" s="4"/>
      <c r="AP3" s="4"/>
      <c r="AQ3" s="167" t="s">
        <v>257</v>
      </c>
      <c r="AR3" s="168"/>
      <c r="AS3" s="168"/>
      <c r="AT3" s="168"/>
      <c r="AU3" s="169"/>
      <c r="AV3" s="4"/>
      <c r="AW3" s="4"/>
      <c r="AX3" s="4"/>
      <c r="AY3" s="165" t="s">
        <v>334</v>
      </c>
      <c r="AZ3" s="166"/>
      <c r="BA3" s="166"/>
      <c r="BB3" s="166"/>
      <c r="BC3" s="166"/>
      <c r="BD3" s="166"/>
      <c r="BE3" s="176"/>
      <c r="BF3" s="4"/>
      <c r="BG3" s="4"/>
      <c r="BH3" s="4"/>
      <c r="BI3" s="4"/>
      <c r="BJ3" s="4"/>
      <c r="BK3" s="4"/>
      <c r="BL3" s="4"/>
      <c r="BM3" s="4">
        <f t="shared" si="2"/>
        <v>19</v>
      </c>
      <c r="BN3" s="4">
        <f t="shared" si="3"/>
        <v>0</v>
      </c>
      <c r="BO3" s="14" t="s">
        <v>16</v>
      </c>
      <c r="BP3" s="4"/>
      <c r="BQ3" s="34">
        <v>1</v>
      </c>
      <c r="BR3" s="4">
        <v>1</v>
      </c>
      <c r="BS3" s="4">
        <v>1</v>
      </c>
      <c r="BT3" s="4">
        <v>1</v>
      </c>
      <c r="BU3" s="4">
        <v>1</v>
      </c>
      <c r="BV3" s="4">
        <v>1</v>
      </c>
      <c r="BW3" s="4">
        <v>1</v>
      </c>
      <c r="BX3" s="4">
        <v>1</v>
      </c>
      <c r="BY3" s="4"/>
      <c r="BZ3" s="4"/>
      <c r="CA3" s="4">
        <v>1</v>
      </c>
      <c r="CB3" s="4"/>
      <c r="CC3" s="4"/>
      <c r="CD3" s="4">
        <f t="shared" si="4"/>
        <v>9</v>
      </c>
      <c r="CE3" s="4">
        <f t="shared" si="5"/>
        <v>1</v>
      </c>
      <c r="CG3" s="121"/>
      <c r="CH3" s="121" t="s">
        <v>870</v>
      </c>
    </row>
    <row r="4" spans="1:86" x14ac:dyDescent="0.25">
      <c r="A4" s="17" t="s">
        <v>0</v>
      </c>
      <c r="B4" s="77">
        <f t="shared" ref="B4:B15" si="6">+CD4</f>
        <v>9</v>
      </c>
      <c r="C4" s="77">
        <f>IF(B4&gt;1,(B4*2)-1,0)</f>
        <v>17</v>
      </c>
      <c r="D4" s="77">
        <v>9</v>
      </c>
      <c r="E4" s="77"/>
      <c r="F4" s="4"/>
      <c r="G4" s="4"/>
      <c r="H4" s="4"/>
      <c r="I4" s="4"/>
      <c r="J4" s="4"/>
      <c r="K4" s="4"/>
      <c r="L4" s="4"/>
      <c r="M4" s="4"/>
      <c r="N4" s="4"/>
      <c r="O4" s="4"/>
      <c r="P4" s="4"/>
      <c r="Q4" s="4"/>
      <c r="R4" s="4"/>
      <c r="S4" s="4"/>
      <c r="T4" s="4"/>
      <c r="U4" s="10"/>
      <c r="V4" s="10"/>
      <c r="W4" s="10"/>
      <c r="X4" s="10">
        <v>1</v>
      </c>
      <c r="Y4" s="10"/>
      <c r="Z4" s="10">
        <v>4</v>
      </c>
      <c r="AA4" s="10"/>
      <c r="AB4" s="10">
        <v>1</v>
      </c>
      <c r="AC4" s="10"/>
      <c r="AD4" s="10">
        <v>4</v>
      </c>
      <c r="AE4" s="10"/>
      <c r="AF4" s="34"/>
      <c r="AG4" s="10"/>
      <c r="AH4" s="10">
        <v>2</v>
      </c>
      <c r="AI4" s="10"/>
      <c r="AJ4" s="10">
        <v>2</v>
      </c>
      <c r="AK4" s="10"/>
      <c r="AL4" s="10">
        <v>1</v>
      </c>
      <c r="AM4" s="10"/>
      <c r="AN4" s="4">
        <v>1</v>
      </c>
      <c r="AO4" s="4">
        <v>1</v>
      </c>
      <c r="AP4" s="10"/>
      <c r="AQ4" s="4"/>
      <c r="AR4" s="4"/>
      <c r="AS4" s="4"/>
      <c r="AT4" s="4"/>
      <c r="AU4" s="167" t="s">
        <v>255</v>
      </c>
      <c r="AV4" s="168"/>
      <c r="AW4" s="168"/>
      <c r="AX4" s="168"/>
      <c r="AY4" s="169"/>
      <c r="AZ4" s="4"/>
      <c r="BA4" s="4"/>
      <c r="BB4" s="4"/>
      <c r="BC4" s="165" t="s">
        <v>335</v>
      </c>
      <c r="BD4" s="166"/>
      <c r="BE4" s="166"/>
      <c r="BF4" s="166"/>
      <c r="BG4" s="166"/>
      <c r="BH4" s="166"/>
      <c r="BI4" s="176"/>
      <c r="BJ4" s="4"/>
      <c r="BK4" s="4"/>
      <c r="BL4" s="4"/>
      <c r="BM4" s="4">
        <f t="shared" si="2"/>
        <v>17</v>
      </c>
      <c r="BN4" s="4">
        <f t="shared" si="3"/>
        <v>0</v>
      </c>
      <c r="BO4" s="14" t="s">
        <v>18</v>
      </c>
      <c r="BP4" s="4"/>
      <c r="BQ4" s="4">
        <v>1</v>
      </c>
      <c r="BR4" s="4">
        <v>1</v>
      </c>
      <c r="BS4" s="4">
        <v>1</v>
      </c>
      <c r="BT4" s="4"/>
      <c r="BU4" s="4">
        <v>1</v>
      </c>
      <c r="BV4" s="4">
        <v>1</v>
      </c>
      <c r="BW4" s="4">
        <v>1</v>
      </c>
      <c r="BX4" s="4">
        <v>1</v>
      </c>
      <c r="BY4" s="4"/>
      <c r="BZ4" s="4"/>
      <c r="CA4" s="4">
        <v>1</v>
      </c>
      <c r="CB4" s="34">
        <v>1</v>
      </c>
      <c r="CC4" s="4"/>
      <c r="CD4" s="4">
        <f t="shared" si="4"/>
        <v>9</v>
      </c>
      <c r="CE4" s="4">
        <f t="shared" si="5"/>
        <v>0</v>
      </c>
      <c r="CG4" s="121"/>
      <c r="CH4" s="121" t="s">
        <v>871</v>
      </c>
    </row>
    <row r="5" spans="1:86" x14ac:dyDescent="0.25">
      <c r="A5" s="17" t="s">
        <v>1</v>
      </c>
      <c r="B5" s="77">
        <f t="shared" si="6"/>
        <v>3</v>
      </c>
      <c r="C5" s="77">
        <f>IF(B5&gt;1,(B5*2)-1,0)</f>
        <v>5</v>
      </c>
      <c r="D5" s="77"/>
      <c r="E5" s="77"/>
      <c r="F5" s="4"/>
      <c r="G5" s="4"/>
      <c r="H5" s="4"/>
      <c r="I5" s="4"/>
      <c r="J5" s="4"/>
      <c r="K5" s="4"/>
      <c r="L5" s="4"/>
      <c r="M5" s="4"/>
      <c r="N5" s="4"/>
      <c r="O5" s="4"/>
      <c r="P5" s="4"/>
      <c r="Q5" s="4"/>
      <c r="R5" s="10">
        <v>1</v>
      </c>
      <c r="S5" s="10"/>
      <c r="T5" s="10">
        <v>1</v>
      </c>
      <c r="U5" s="10"/>
      <c r="V5" s="10"/>
      <c r="W5" s="10">
        <v>1</v>
      </c>
      <c r="X5" s="10"/>
      <c r="Y5" s="4">
        <v>1</v>
      </c>
      <c r="Z5" s="10"/>
      <c r="AA5" s="4">
        <v>1</v>
      </c>
      <c r="AB5" s="10"/>
      <c r="AC5" s="4"/>
      <c r="AD5" s="4"/>
      <c r="AE5" s="4"/>
      <c r="AF5" s="34"/>
      <c r="AG5" s="27">
        <v>1</v>
      </c>
      <c r="AH5" s="27">
        <v>0</v>
      </c>
      <c r="AI5" s="27">
        <v>0</v>
      </c>
      <c r="AJ5" s="27"/>
      <c r="AK5" s="4"/>
      <c r="AL5" s="4"/>
      <c r="AM5" s="177" t="s">
        <v>259</v>
      </c>
      <c r="AN5" s="178"/>
      <c r="AO5" s="178"/>
      <c r="AP5" s="178"/>
      <c r="AQ5" s="178"/>
      <c r="AR5" s="178"/>
      <c r="AS5" s="4"/>
      <c r="AT5" s="4"/>
      <c r="AU5" s="4"/>
      <c r="AV5" s="4"/>
      <c r="AW5" s="4"/>
      <c r="AX5" s="4"/>
      <c r="AY5" s="4"/>
      <c r="AZ5" s="4"/>
      <c r="BA5" s="4"/>
      <c r="BB5" s="4"/>
      <c r="BC5" s="4"/>
      <c r="BD5" s="4"/>
      <c r="BE5" s="4"/>
      <c r="BF5" s="4"/>
      <c r="BG5" s="4"/>
      <c r="BH5" s="4"/>
      <c r="BI5" s="4"/>
      <c r="BJ5" s="4"/>
      <c r="BK5" s="4"/>
      <c r="BL5" s="4"/>
      <c r="BM5" s="4">
        <f t="shared" si="2"/>
        <v>6</v>
      </c>
      <c r="BN5" s="4">
        <f t="shared" si="3"/>
        <v>-1</v>
      </c>
      <c r="BO5" s="14" t="s">
        <v>23</v>
      </c>
      <c r="BP5" s="4"/>
      <c r="BQ5" s="4"/>
      <c r="BR5" s="4"/>
      <c r="BS5" s="4"/>
      <c r="BT5" s="4"/>
      <c r="BU5" s="4"/>
      <c r="BV5" s="4"/>
      <c r="BW5" s="4">
        <v>1</v>
      </c>
      <c r="BX5" s="34">
        <v>1</v>
      </c>
      <c r="BY5" s="4"/>
      <c r="BZ5" s="4"/>
      <c r="CA5" s="4">
        <v>1</v>
      </c>
      <c r="CB5" s="4"/>
      <c r="CC5" s="4"/>
      <c r="CD5" s="4">
        <f t="shared" si="4"/>
        <v>3</v>
      </c>
      <c r="CE5" s="4">
        <f t="shared" si="5"/>
        <v>0</v>
      </c>
      <c r="CG5" s="123" t="s">
        <v>57</v>
      </c>
      <c r="CH5" s="122" t="s">
        <v>854</v>
      </c>
    </row>
    <row r="6" spans="1:86" x14ac:dyDescent="0.25">
      <c r="A6" s="29" t="s">
        <v>3</v>
      </c>
      <c r="B6" s="77">
        <f t="shared" si="6"/>
        <v>4</v>
      </c>
      <c r="C6" s="77">
        <f>IF(B6&gt;1,(B6*2)-1,0)</f>
        <v>7</v>
      </c>
      <c r="D6" s="77">
        <v>5</v>
      </c>
      <c r="E6" s="77"/>
      <c r="F6" s="4"/>
      <c r="G6" s="4"/>
      <c r="H6" s="4"/>
      <c r="I6" s="4"/>
      <c r="J6" s="4"/>
      <c r="K6" s="4"/>
      <c r="L6" s="4"/>
      <c r="M6" s="4"/>
      <c r="N6" s="4"/>
      <c r="O6" s="4"/>
      <c r="P6" s="4"/>
      <c r="Q6" s="4"/>
      <c r="R6" s="4"/>
      <c r="S6" s="4"/>
      <c r="T6" s="4"/>
      <c r="U6" s="4"/>
      <c r="V6" s="4"/>
      <c r="W6" s="4"/>
      <c r="X6" s="4"/>
      <c r="Y6" s="4"/>
      <c r="Z6" s="68"/>
      <c r="AA6" s="68"/>
      <c r="AB6" s="68">
        <v>2</v>
      </c>
      <c r="AC6" s="68"/>
      <c r="AD6" s="68">
        <v>2</v>
      </c>
      <c r="AE6" s="68"/>
      <c r="AF6" s="34"/>
      <c r="AG6" s="68"/>
      <c r="AH6" s="68">
        <v>1</v>
      </c>
      <c r="AI6" s="68"/>
      <c r="AJ6" s="68"/>
      <c r="AK6" s="4">
        <v>1</v>
      </c>
      <c r="AL6" s="4">
        <v>1</v>
      </c>
      <c r="AM6" s="68"/>
      <c r="AN6" s="68">
        <v>0</v>
      </c>
      <c r="AO6" s="68">
        <v>0</v>
      </c>
      <c r="AP6" s="4"/>
      <c r="AQ6" s="4"/>
      <c r="AR6" s="4"/>
      <c r="AS6" s="4"/>
      <c r="AT6" s="167" t="s">
        <v>256</v>
      </c>
      <c r="AU6" s="168"/>
      <c r="AV6" s="168"/>
      <c r="AW6" s="169"/>
      <c r="AX6" s="4"/>
      <c r="AY6" s="4"/>
      <c r="AZ6" s="4"/>
      <c r="BA6" s="165" t="s">
        <v>258</v>
      </c>
      <c r="BB6" s="166"/>
      <c r="BC6" s="166"/>
      <c r="BD6" s="166"/>
      <c r="BE6" s="166"/>
      <c r="BF6" s="166"/>
      <c r="BG6" s="4"/>
      <c r="BH6" s="4"/>
      <c r="BI6" s="4"/>
      <c r="BJ6" s="4"/>
      <c r="BK6" s="4"/>
      <c r="BL6" s="4"/>
      <c r="BM6" s="4">
        <f t="shared" si="2"/>
        <v>7</v>
      </c>
      <c r="BN6" s="4">
        <f t="shared" si="3"/>
        <v>0</v>
      </c>
      <c r="BO6" s="14" t="s">
        <v>17</v>
      </c>
      <c r="BP6" s="4"/>
      <c r="BQ6" s="4">
        <v>1</v>
      </c>
      <c r="BR6" s="4">
        <v>1</v>
      </c>
      <c r="BS6" s="4"/>
      <c r="BT6" s="4"/>
      <c r="BU6" s="4"/>
      <c r="BV6" s="4">
        <v>1</v>
      </c>
      <c r="BW6" s="4"/>
      <c r="BX6" s="4"/>
      <c r="BY6" s="4"/>
      <c r="BZ6" s="4"/>
      <c r="CA6" s="34">
        <v>1</v>
      </c>
      <c r="CB6" s="4"/>
      <c r="CC6" s="4"/>
      <c r="CD6" s="4">
        <f t="shared" si="4"/>
        <v>4</v>
      </c>
      <c r="CE6" s="4">
        <f t="shared" si="5"/>
        <v>0</v>
      </c>
      <c r="CG6" s="121"/>
      <c r="CH6" s="121" t="s">
        <v>872</v>
      </c>
    </row>
    <row r="7" spans="1:86" x14ac:dyDescent="0.25">
      <c r="A7" s="29" t="s">
        <v>4</v>
      </c>
      <c r="B7" s="77">
        <f t="shared" si="6"/>
        <v>3</v>
      </c>
      <c r="C7" s="77">
        <f t="shared" ref="C7:C20" si="7">IF(B7&gt;1,(B7*2)-1,0)</f>
        <v>5</v>
      </c>
      <c r="D7" s="77">
        <v>5</v>
      </c>
      <c r="E7" s="77"/>
      <c r="F7" s="4"/>
      <c r="G7" s="4"/>
      <c r="H7" s="4"/>
      <c r="I7" s="4"/>
      <c r="J7" s="4"/>
      <c r="K7" s="4"/>
      <c r="L7" s="4"/>
      <c r="M7" s="4"/>
      <c r="N7" s="4"/>
      <c r="O7" s="68"/>
      <c r="P7" s="68"/>
      <c r="Q7" s="68">
        <v>1</v>
      </c>
      <c r="R7" s="68"/>
      <c r="S7" s="68">
        <v>1</v>
      </c>
      <c r="T7" s="68"/>
      <c r="U7" s="68">
        <v>1</v>
      </c>
      <c r="V7" s="68"/>
      <c r="W7" s="4">
        <v>1</v>
      </c>
      <c r="X7" s="4">
        <v>1</v>
      </c>
      <c r="Y7" s="68">
        <v>0</v>
      </c>
      <c r="Z7" s="68">
        <v>0</v>
      </c>
      <c r="AA7" s="4"/>
      <c r="AB7" s="4"/>
      <c r="AC7" s="4"/>
      <c r="AD7" s="4"/>
      <c r="AE7" s="173" t="s">
        <v>867</v>
      </c>
      <c r="AF7" s="174"/>
      <c r="AG7" s="174"/>
      <c r="AH7" s="174"/>
      <c r="AI7" s="4"/>
      <c r="AJ7" s="4"/>
      <c r="AK7" s="4"/>
      <c r="AL7" s="177" t="s">
        <v>258</v>
      </c>
      <c r="AM7" s="178"/>
      <c r="AN7" s="178"/>
      <c r="AO7" s="178"/>
      <c r="AP7" s="178"/>
      <c r="AQ7" s="4"/>
      <c r="AR7" s="4"/>
      <c r="AS7" s="4"/>
      <c r="AT7" s="4"/>
      <c r="AU7" s="4"/>
      <c r="AV7" s="4"/>
      <c r="AW7" s="4"/>
      <c r="AX7" s="4"/>
      <c r="AY7" s="4"/>
      <c r="AZ7" s="4"/>
      <c r="BA7" s="4"/>
      <c r="BB7" s="4"/>
      <c r="BC7" s="4"/>
      <c r="BD7" s="4"/>
      <c r="BE7" s="4"/>
      <c r="BF7" s="4"/>
      <c r="BG7" s="4"/>
      <c r="BH7" s="4"/>
      <c r="BI7" s="4"/>
      <c r="BJ7" s="4"/>
      <c r="BK7" s="4"/>
      <c r="BL7" s="4"/>
      <c r="BM7" s="4">
        <f t="shared" si="2"/>
        <v>5</v>
      </c>
      <c r="BN7" s="4">
        <f t="shared" si="3"/>
        <v>0</v>
      </c>
      <c r="BO7" s="14" t="s">
        <v>20</v>
      </c>
      <c r="BP7" s="4"/>
      <c r="BQ7" s="4">
        <v>1</v>
      </c>
      <c r="BR7" s="34">
        <v>1</v>
      </c>
      <c r="BS7" s="4"/>
      <c r="BT7" s="4"/>
      <c r="BU7" s="4"/>
      <c r="BV7" s="4">
        <v>1</v>
      </c>
      <c r="BW7" s="4"/>
      <c r="BX7" s="4"/>
      <c r="BY7" s="4"/>
      <c r="BZ7" s="4"/>
      <c r="CA7" s="4"/>
      <c r="CB7" s="4"/>
      <c r="CC7" s="4"/>
      <c r="CD7" s="4">
        <f t="shared" si="4"/>
        <v>3</v>
      </c>
      <c r="CE7" s="4">
        <f t="shared" si="5"/>
        <v>0</v>
      </c>
      <c r="CG7" s="123" t="s">
        <v>58</v>
      </c>
      <c r="CH7" s="122" t="s">
        <v>851</v>
      </c>
    </row>
    <row r="8" spans="1:86" ht="9.9499999999999993" customHeight="1" x14ac:dyDescent="0.25">
      <c r="A8" s="1"/>
      <c r="B8" s="77"/>
      <c r="C8" s="77"/>
      <c r="D8" s="77"/>
      <c r="E8" s="77"/>
      <c r="F8" s="4"/>
      <c r="G8" s="4"/>
      <c r="H8" s="4"/>
      <c r="I8" s="4"/>
      <c r="J8" s="4"/>
      <c r="K8" s="4"/>
      <c r="L8" s="4"/>
      <c r="M8" s="4"/>
      <c r="N8" s="4"/>
      <c r="O8" s="4"/>
      <c r="P8" s="4"/>
      <c r="Q8" s="4"/>
      <c r="R8" s="4"/>
      <c r="S8" s="4"/>
      <c r="T8" s="4"/>
      <c r="U8" s="4"/>
      <c r="V8" s="4"/>
      <c r="W8" s="4"/>
      <c r="X8" s="4"/>
      <c r="Y8" s="4"/>
      <c r="Z8" s="4"/>
      <c r="AA8" s="4"/>
      <c r="AB8" s="4"/>
      <c r="AC8" s="4"/>
      <c r="AD8" s="4"/>
      <c r="AE8" s="4"/>
      <c r="AF8" s="3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t="str">
        <f t="shared" si="2"/>
        <v/>
      </c>
      <c r="BN8" s="4" t="str">
        <f>IF(C8&gt;0,+C8-BM8,"")</f>
        <v/>
      </c>
      <c r="BO8" s="4" t="str">
        <f>IF(D8&gt;0,+D8-BN8,"")</f>
        <v/>
      </c>
      <c r="BP8" s="4"/>
      <c r="BQ8" s="4"/>
      <c r="BR8" s="4"/>
      <c r="BS8" s="4"/>
      <c r="BT8" s="4"/>
      <c r="BU8" s="4"/>
      <c r="BV8" s="4"/>
      <c r="BW8" s="4"/>
      <c r="BX8" s="4"/>
      <c r="BY8" s="4"/>
      <c r="BZ8" s="4"/>
      <c r="CA8" s="4"/>
      <c r="CB8" s="4"/>
      <c r="CC8" s="4"/>
      <c r="CD8" s="4"/>
      <c r="CE8" s="4"/>
      <c r="CG8" s="121"/>
      <c r="CH8" s="121"/>
    </row>
    <row r="9" spans="1:86" x14ac:dyDescent="0.25">
      <c r="A9" s="17" t="s">
        <v>32</v>
      </c>
      <c r="B9" s="77">
        <f t="shared" si="6"/>
        <v>13</v>
      </c>
      <c r="C9" s="77">
        <f t="shared" si="7"/>
        <v>25</v>
      </c>
      <c r="D9" s="77">
        <v>11</v>
      </c>
      <c r="E9" s="77"/>
      <c r="F9" s="4"/>
      <c r="G9" s="4"/>
      <c r="H9" s="4"/>
      <c r="I9" s="4"/>
      <c r="J9" s="5">
        <v>5</v>
      </c>
      <c r="K9" s="5"/>
      <c r="L9" s="5">
        <v>2</v>
      </c>
      <c r="M9" s="5">
        <v>3</v>
      </c>
      <c r="N9" s="5"/>
      <c r="O9" s="5"/>
      <c r="P9" s="5">
        <v>4</v>
      </c>
      <c r="Q9" s="5"/>
      <c r="R9" s="5">
        <v>4</v>
      </c>
      <c r="S9" s="5"/>
      <c r="T9" s="5">
        <v>3</v>
      </c>
      <c r="U9" s="5"/>
      <c r="V9" s="5">
        <v>1</v>
      </c>
      <c r="W9" s="5">
        <v>1</v>
      </c>
      <c r="X9" s="4">
        <v>1</v>
      </c>
      <c r="Y9" s="5"/>
      <c r="Z9" s="4">
        <v>1</v>
      </c>
      <c r="AA9" s="5"/>
      <c r="AB9" s="5"/>
      <c r="AC9" s="5"/>
      <c r="AD9" s="5"/>
      <c r="AE9" s="5"/>
      <c r="AF9" s="34"/>
      <c r="AG9" s="5"/>
      <c r="AH9" s="10">
        <v>0</v>
      </c>
      <c r="AI9" s="10">
        <v>0</v>
      </c>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f t="shared" si="2"/>
        <v>25</v>
      </c>
      <c r="BN9" s="4">
        <f>+C9+E9-BM9</f>
        <v>0</v>
      </c>
      <c r="BO9" s="14" t="s">
        <v>19</v>
      </c>
      <c r="BP9" s="4"/>
      <c r="BQ9" s="4">
        <v>1</v>
      </c>
      <c r="BR9" s="4">
        <v>1</v>
      </c>
      <c r="BS9" s="4">
        <v>1</v>
      </c>
      <c r="BT9" s="4">
        <v>1</v>
      </c>
      <c r="BU9" s="4">
        <v>1</v>
      </c>
      <c r="BV9" s="34">
        <v>2</v>
      </c>
      <c r="BW9" s="4">
        <v>1</v>
      </c>
      <c r="BX9" s="4">
        <v>1</v>
      </c>
      <c r="BY9" s="4">
        <v>1</v>
      </c>
      <c r="BZ9" s="4"/>
      <c r="CA9" s="4">
        <v>2</v>
      </c>
      <c r="CB9" s="4">
        <v>1</v>
      </c>
      <c r="CC9" s="4"/>
      <c r="CD9" s="4">
        <f t="shared" ref="CD9:CD15" si="8">SUM(BQ9:CB9)</f>
        <v>13</v>
      </c>
      <c r="CE9" s="4">
        <f t="shared" ref="CE9:CE15" si="9">+B9-CD9</f>
        <v>0</v>
      </c>
      <c r="CG9" s="123" t="s">
        <v>53</v>
      </c>
      <c r="CH9" s="182" t="s">
        <v>414</v>
      </c>
    </row>
    <row r="10" spans="1:86" x14ac:dyDescent="0.25">
      <c r="A10" s="17" t="s">
        <v>260</v>
      </c>
      <c r="B10" s="77">
        <f t="shared" si="6"/>
        <v>6</v>
      </c>
      <c r="C10" s="77">
        <f>IF(B10&gt;1,(B10*1)-1,0)</f>
        <v>5</v>
      </c>
      <c r="D10" s="77">
        <v>2</v>
      </c>
      <c r="E10" s="77"/>
      <c r="F10" s="4"/>
      <c r="G10" s="4"/>
      <c r="H10" s="4"/>
      <c r="I10" s="4"/>
      <c r="J10" s="5">
        <v>2</v>
      </c>
      <c r="K10" s="5"/>
      <c r="L10" s="5"/>
      <c r="M10" s="5">
        <v>2</v>
      </c>
      <c r="N10" s="5"/>
      <c r="O10" s="4">
        <v>1</v>
      </c>
      <c r="P10" s="4"/>
      <c r="Q10" s="4"/>
      <c r="R10" s="4"/>
      <c r="S10" s="4"/>
      <c r="T10" s="4"/>
      <c r="U10" s="4"/>
      <c r="V10" s="4"/>
      <c r="W10" s="4"/>
      <c r="X10" s="4"/>
      <c r="Y10" s="4"/>
      <c r="Z10" s="4"/>
      <c r="AA10" s="4"/>
      <c r="AB10" s="4"/>
      <c r="AC10" s="4"/>
      <c r="AD10" s="4"/>
      <c r="AE10" s="4"/>
      <c r="AF10" s="3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f t="shared" si="2"/>
        <v>5</v>
      </c>
      <c r="BN10" s="4">
        <f>+C10+E10-BM10</f>
        <v>0</v>
      </c>
      <c r="BO10" s="14" t="s">
        <v>23</v>
      </c>
      <c r="BP10" s="4"/>
      <c r="BQ10" s="4"/>
      <c r="BR10" s="4">
        <v>2</v>
      </c>
      <c r="BS10" s="4"/>
      <c r="BT10" s="4">
        <v>1</v>
      </c>
      <c r="BU10" s="4"/>
      <c r="BV10" s="4"/>
      <c r="BW10" s="4"/>
      <c r="BX10" s="34">
        <v>2</v>
      </c>
      <c r="BY10" s="4">
        <v>1</v>
      </c>
      <c r="BZ10" s="4"/>
      <c r="CA10" s="4"/>
      <c r="CB10" s="4"/>
      <c r="CC10" s="4"/>
      <c r="CD10" s="4">
        <f t="shared" si="8"/>
        <v>6</v>
      </c>
      <c r="CE10" s="4">
        <f t="shared" si="9"/>
        <v>0</v>
      </c>
      <c r="CG10" s="123" t="s">
        <v>853</v>
      </c>
      <c r="CH10" s="183"/>
    </row>
    <row r="11" spans="1:86" x14ac:dyDescent="0.25">
      <c r="A11" s="17" t="s">
        <v>142</v>
      </c>
      <c r="B11" s="77">
        <v>10</v>
      </c>
      <c r="C11" s="77">
        <f>IF(B11&gt;1,(B11*3)+7,0)</f>
        <v>37</v>
      </c>
      <c r="D11" s="77">
        <v>12</v>
      </c>
      <c r="E11" s="77"/>
      <c r="F11" s="4"/>
      <c r="G11" s="4"/>
      <c r="H11" s="4"/>
      <c r="I11" s="4"/>
      <c r="J11" s="4"/>
      <c r="K11" s="4"/>
      <c r="L11" s="4"/>
      <c r="M11" s="4"/>
      <c r="N11" s="4"/>
      <c r="O11" s="4"/>
      <c r="P11" s="4"/>
      <c r="Q11" s="4"/>
      <c r="R11" s="4"/>
      <c r="S11" s="4"/>
      <c r="T11" s="4"/>
      <c r="U11" s="4"/>
      <c r="V11" s="4"/>
      <c r="W11" s="4"/>
      <c r="X11" s="4"/>
      <c r="Y11" s="4"/>
      <c r="Z11" s="4"/>
      <c r="AA11" s="4"/>
      <c r="AB11" s="4"/>
      <c r="AC11" s="4"/>
      <c r="AD11" s="4"/>
      <c r="AE11" s="4"/>
      <c r="AF11" s="34"/>
      <c r="AG11" s="4"/>
      <c r="AH11" s="4"/>
      <c r="AI11" s="5">
        <v>5</v>
      </c>
      <c r="AJ11" s="5"/>
      <c r="AK11" s="5">
        <v>5</v>
      </c>
      <c r="AL11" s="5"/>
      <c r="AM11" s="5">
        <v>2</v>
      </c>
      <c r="AN11" s="5">
        <v>3</v>
      </c>
      <c r="AO11" s="5"/>
      <c r="AP11" s="5">
        <v>5</v>
      </c>
      <c r="AQ11" s="5"/>
      <c r="AR11" s="5"/>
      <c r="AS11" s="5">
        <v>5</v>
      </c>
      <c r="AT11" s="5"/>
      <c r="AU11" s="5"/>
      <c r="AV11" s="5">
        <v>5</v>
      </c>
      <c r="AW11" s="5"/>
      <c r="AX11" s="5"/>
      <c r="AY11" s="5">
        <v>5</v>
      </c>
      <c r="AZ11" s="4">
        <v>2</v>
      </c>
      <c r="BA11" s="10"/>
      <c r="BB11" s="4"/>
      <c r="BC11" s="4"/>
      <c r="BD11" s="4"/>
      <c r="BE11" s="4"/>
      <c r="BF11" s="4"/>
      <c r="BG11" s="4"/>
      <c r="BH11" s="4"/>
      <c r="BI11" s="4"/>
      <c r="BJ11" s="4"/>
      <c r="BK11" s="4"/>
      <c r="BL11" s="4"/>
      <c r="BM11" s="4">
        <f t="shared" si="2"/>
        <v>37</v>
      </c>
      <c r="BN11" s="4">
        <f t="shared" ref="BN11:BN21" si="10">+C11+E11-BM11</f>
        <v>0</v>
      </c>
      <c r="BO11" s="11" t="s">
        <v>20</v>
      </c>
      <c r="BP11" s="4"/>
      <c r="BQ11" s="4">
        <v>1</v>
      </c>
      <c r="BR11" s="34">
        <v>1</v>
      </c>
      <c r="BS11" s="4">
        <v>1</v>
      </c>
      <c r="BT11" s="4"/>
      <c r="BU11" s="4"/>
      <c r="BV11" s="4">
        <v>2</v>
      </c>
      <c r="BW11" s="4"/>
      <c r="BX11" s="4">
        <v>3</v>
      </c>
      <c r="BY11" s="4"/>
      <c r="BZ11" s="4"/>
      <c r="CA11" s="4">
        <v>1</v>
      </c>
      <c r="CB11" s="4">
        <v>1</v>
      </c>
      <c r="CC11" s="4"/>
      <c r="CD11" s="4">
        <f t="shared" si="8"/>
        <v>10</v>
      </c>
      <c r="CE11" s="4">
        <f t="shared" si="9"/>
        <v>0</v>
      </c>
      <c r="CG11" s="121"/>
      <c r="CH11" s="183"/>
    </row>
    <row r="12" spans="1:86" x14ac:dyDescent="0.25">
      <c r="A12" s="17" t="s">
        <v>143</v>
      </c>
      <c r="B12" s="77">
        <v>8</v>
      </c>
      <c r="C12" s="77">
        <f>IF(B12&gt;1,(B12*3)+6,0)</f>
        <v>30</v>
      </c>
      <c r="D12" s="77">
        <v>9</v>
      </c>
      <c r="E12" s="77"/>
      <c r="F12" s="4"/>
      <c r="G12" s="4"/>
      <c r="H12" s="4"/>
      <c r="I12" s="4"/>
      <c r="J12" s="4"/>
      <c r="K12" s="4"/>
      <c r="L12" s="4"/>
      <c r="M12" s="4"/>
      <c r="N12" s="4"/>
      <c r="O12" s="4"/>
      <c r="P12" s="4"/>
      <c r="Q12" s="4"/>
      <c r="R12" s="4"/>
      <c r="S12" s="4"/>
      <c r="T12" s="4"/>
      <c r="U12" s="4"/>
      <c r="V12" s="4"/>
      <c r="W12" s="4"/>
      <c r="X12" s="4"/>
      <c r="Y12" s="4"/>
      <c r="Z12" s="4"/>
      <c r="AA12" s="4"/>
      <c r="AB12" s="4"/>
      <c r="AC12" s="4"/>
      <c r="AD12" s="4"/>
      <c r="AE12" s="4"/>
      <c r="AF12" s="34"/>
      <c r="AG12" s="4"/>
      <c r="AH12" s="4"/>
      <c r="AI12" s="4"/>
      <c r="AJ12" s="4"/>
      <c r="AK12" s="5">
        <v>4</v>
      </c>
      <c r="AL12" s="5"/>
      <c r="AM12" s="5">
        <v>4</v>
      </c>
      <c r="AN12" s="5"/>
      <c r="AO12" s="5">
        <v>4</v>
      </c>
      <c r="AP12" s="5"/>
      <c r="AQ12" s="5"/>
      <c r="AR12" s="5">
        <v>4</v>
      </c>
      <c r="AS12" s="5"/>
      <c r="AT12" s="5">
        <v>4</v>
      </c>
      <c r="AU12" s="5"/>
      <c r="AV12" s="5"/>
      <c r="AW12" s="5">
        <v>4</v>
      </c>
      <c r="AX12" s="5"/>
      <c r="AY12" s="5">
        <v>4</v>
      </c>
      <c r="AZ12" s="4">
        <v>2</v>
      </c>
      <c r="BA12" s="10"/>
      <c r="BB12" s="4"/>
      <c r="BC12" s="4"/>
      <c r="BD12" s="4"/>
      <c r="BE12" s="4"/>
      <c r="BF12" s="4"/>
      <c r="BG12" s="4"/>
      <c r="BH12" s="4"/>
      <c r="BI12" s="4"/>
      <c r="BJ12" s="4"/>
      <c r="BK12" s="4"/>
      <c r="BL12" s="4"/>
      <c r="BM12" s="4">
        <f t="shared" si="2"/>
        <v>30</v>
      </c>
      <c r="BN12" s="4">
        <f t="shared" si="10"/>
        <v>0</v>
      </c>
      <c r="BO12" s="11" t="s">
        <v>21</v>
      </c>
      <c r="BP12" s="4"/>
      <c r="BQ12" s="4">
        <v>1</v>
      </c>
      <c r="BR12" s="4">
        <v>1</v>
      </c>
      <c r="BS12" s="34">
        <v>1</v>
      </c>
      <c r="BT12" s="4">
        <v>1</v>
      </c>
      <c r="BU12" s="4"/>
      <c r="BV12" s="4">
        <v>1</v>
      </c>
      <c r="BW12" s="4"/>
      <c r="BX12" s="4">
        <v>1</v>
      </c>
      <c r="BY12" s="4"/>
      <c r="BZ12" s="4"/>
      <c r="CA12" s="4">
        <v>1</v>
      </c>
      <c r="CB12" s="4">
        <v>1</v>
      </c>
      <c r="CC12" s="4"/>
      <c r="CD12" s="4">
        <f t="shared" si="8"/>
        <v>8</v>
      </c>
      <c r="CE12" s="4">
        <f t="shared" si="9"/>
        <v>0</v>
      </c>
      <c r="CG12" s="121"/>
      <c r="CH12" s="183"/>
    </row>
    <row r="13" spans="1:86" x14ac:dyDescent="0.25">
      <c r="A13" s="18" t="s">
        <v>144</v>
      </c>
      <c r="B13" s="76">
        <f t="shared" si="6"/>
        <v>0</v>
      </c>
      <c r="C13" s="76">
        <f t="shared" si="7"/>
        <v>0</v>
      </c>
      <c r="D13" s="76">
        <v>3</v>
      </c>
      <c r="E13" s="76"/>
      <c r="F13" s="4"/>
      <c r="G13" s="4"/>
      <c r="H13" s="4"/>
      <c r="I13" s="4"/>
      <c r="J13" s="4"/>
      <c r="K13" s="4"/>
      <c r="L13" s="4"/>
      <c r="M13" s="4"/>
      <c r="N13" s="4"/>
      <c r="O13" s="4"/>
      <c r="P13" s="4"/>
      <c r="Q13" s="4"/>
      <c r="R13" s="4"/>
      <c r="S13" s="4"/>
      <c r="T13" s="4"/>
      <c r="U13" s="4"/>
      <c r="V13" s="4"/>
      <c r="W13" s="4"/>
      <c r="X13" s="4"/>
      <c r="Y13" s="4"/>
      <c r="Z13" s="4"/>
      <c r="AA13" s="4"/>
      <c r="AB13" s="4"/>
      <c r="AC13" s="4"/>
      <c r="AD13" s="4"/>
      <c r="AE13" s="4"/>
      <c r="AF13" s="3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v>0</v>
      </c>
      <c r="BN13" s="4">
        <f t="shared" si="10"/>
        <v>0</v>
      </c>
      <c r="BO13" s="14"/>
      <c r="BP13" s="4"/>
      <c r="BQ13" s="4"/>
      <c r="BR13" s="4"/>
      <c r="BS13" s="4"/>
      <c r="BT13" s="4"/>
      <c r="BU13" s="4"/>
      <c r="BV13" s="4"/>
      <c r="BW13" s="4"/>
      <c r="BX13" s="4"/>
      <c r="BY13" s="4"/>
      <c r="BZ13" s="4"/>
      <c r="CA13" s="4"/>
      <c r="CB13" s="4"/>
      <c r="CC13" s="4"/>
      <c r="CD13" s="4">
        <f t="shared" si="8"/>
        <v>0</v>
      </c>
      <c r="CE13" s="4">
        <f t="shared" si="9"/>
        <v>0</v>
      </c>
      <c r="CG13" s="121"/>
      <c r="CH13" s="183"/>
    </row>
    <row r="14" spans="1:86" x14ac:dyDescent="0.25">
      <c r="A14" s="18" t="s">
        <v>122</v>
      </c>
      <c r="B14" s="76">
        <f t="shared" si="6"/>
        <v>0</v>
      </c>
      <c r="C14" s="76">
        <f>IF(B14&gt;1,(B14*2)-1,0)</f>
        <v>0</v>
      </c>
      <c r="D14" s="76">
        <v>3</v>
      </c>
      <c r="E14" s="76"/>
      <c r="F14" s="4"/>
      <c r="G14" s="4"/>
      <c r="H14" s="4"/>
      <c r="I14" s="4"/>
      <c r="J14" s="4"/>
      <c r="K14" s="4"/>
      <c r="L14" s="4"/>
      <c r="M14" s="4"/>
      <c r="N14" s="4"/>
      <c r="O14" s="4"/>
      <c r="P14" s="4"/>
      <c r="Q14" s="4"/>
      <c r="R14" s="4"/>
      <c r="S14" s="4"/>
      <c r="T14" s="4"/>
      <c r="U14" s="4"/>
      <c r="V14" s="4"/>
      <c r="W14" s="4"/>
      <c r="X14" s="4"/>
      <c r="Y14" s="4"/>
      <c r="Z14" s="4"/>
      <c r="AA14" s="4"/>
      <c r="AB14" s="4"/>
      <c r="AC14" s="4"/>
      <c r="AD14" s="4"/>
      <c r="AE14" s="4"/>
      <c r="AF14" s="3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v>0</v>
      </c>
      <c r="BN14" s="4">
        <f t="shared" si="10"/>
        <v>0</v>
      </c>
      <c r="BO14" s="14"/>
      <c r="BP14" s="4"/>
      <c r="BQ14" s="4"/>
      <c r="BR14" s="4"/>
      <c r="BS14" s="4"/>
      <c r="BT14" s="4"/>
      <c r="BU14" s="4"/>
      <c r="BV14" s="4"/>
      <c r="BW14" s="4"/>
      <c r="BX14" s="4"/>
      <c r="BY14" s="4"/>
      <c r="BZ14" s="4"/>
      <c r="CA14" s="4"/>
      <c r="CB14" s="4"/>
      <c r="CC14" s="4"/>
      <c r="CD14" s="4">
        <f t="shared" si="8"/>
        <v>0</v>
      </c>
      <c r="CE14" s="4">
        <f t="shared" si="9"/>
        <v>0</v>
      </c>
      <c r="CG14" s="121"/>
      <c r="CH14" s="183"/>
    </row>
    <row r="15" spans="1:86" x14ac:dyDescent="0.25">
      <c r="A15" s="18" t="s">
        <v>145</v>
      </c>
      <c r="B15" s="76">
        <f t="shared" si="6"/>
        <v>0</v>
      </c>
      <c r="C15" s="76">
        <f t="shared" si="7"/>
        <v>0</v>
      </c>
      <c r="D15" s="76">
        <v>5</v>
      </c>
      <c r="E15" s="76"/>
      <c r="F15" s="4"/>
      <c r="G15" s="4"/>
      <c r="H15" s="4"/>
      <c r="I15" s="4"/>
      <c r="J15" s="4"/>
      <c r="K15" s="4"/>
      <c r="L15" s="4"/>
      <c r="M15" s="4"/>
      <c r="N15" s="4"/>
      <c r="O15" s="4"/>
      <c r="P15" s="4"/>
      <c r="Q15" s="4"/>
      <c r="R15" s="4"/>
      <c r="S15" s="4"/>
      <c r="T15" s="4"/>
      <c r="U15" s="4"/>
      <c r="V15" s="4"/>
      <c r="W15" s="4"/>
      <c r="X15" s="4"/>
      <c r="Y15" s="4"/>
      <c r="Z15" s="4"/>
      <c r="AA15" s="4"/>
      <c r="AB15" s="4"/>
      <c r="AC15" s="4"/>
      <c r="AD15" s="4"/>
      <c r="AE15" s="4"/>
      <c r="AF15" s="3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v>0</v>
      </c>
      <c r="BN15" s="4">
        <f t="shared" si="10"/>
        <v>0</v>
      </c>
      <c r="BO15" s="14"/>
      <c r="BP15" s="4"/>
      <c r="BQ15" s="4"/>
      <c r="BR15" s="4"/>
      <c r="BS15" s="4"/>
      <c r="BT15" s="4"/>
      <c r="BU15" s="4"/>
      <c r="BV15" s="4"/>
      <c r="BW15" s="4"/>
      <c r="BX15" s="4"/>
      <c r="BY15" s="4"/>
      <c r="BZ15" s="4"/>
      <c r="CA15" s="4"/>
      <c r="CB15" s="4"/>
      <c r="CC15" s="4"/>
      <c r="CD15" s="4">
        <f t="shared" si="8"/>
        <v>0</v>
      </c>
      <c r="CE15" s="4">
        <f t="shared" si="9"/>
        <v>0</v>
      </c>
      <c r="CG15" s="121"/>
      <c r="CH15" s="184"/>
    </row>
    <row r="16" spans="1:86" ht="9.9499999999999993" customHeight="1" x14ac:dyDescent="0.25">
      <c r="A16" s="1"/>
      <c r="B16" s="77"/>
      <c r="C16" s="77"/>
      <c r="D16" s="77"/>
      <c r="E16" s="77"/>
      <c r="F16" s="4"/>
      <c r="G16" s="4"/>
      <c r="H16" s="4"/>
      <c r="I16" s="4"/>
      <c r="J16" s="4"/>
      <c r="K16" s="4"/>
      <c r="L16" s="4"/>
      <c r="M16" s="4"/>
      <c r="N16" s="4"/>
      <c r="O16" s="4"/>
      <c r="P16" s="4"/>
      <c r="Q16" s="4"/>
      <c r="R16" s="4"/>
      <c r="S16" s="4"/>
      <c r="T16" s="4"/>
      <c r="U16" s="4"/>
      <c r="V16" s="4"/>
      <c r="W16" s="4"/>
      <c r="X16" s="4"/>
      <c r="Y16" s="4"/>
      <c r="Z16" s="4"/>
      <c r="AA16" s="4"/>
      <c r="AB16" s="4"/>
      <c r="AC16" s="4"/>
      <c r="AD16" s="4"/>
      <c r="AE16" s="4"/>
      <c r="AF16" s="3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t="str">
        <f>IF(C16&gt;0,SUM(F16:BL16),"")</f>
        <v/>
      </c>
      <c r="BN16" s="4" t="str">
        <f>IF(C16&gt;0,+C16-BM16,"")</f>
        <v/>
      </c>
      <c r="BO16" s="4" t="str">
        <f>IF(D16&gt;0,+D16-BN16,"")</f>
        <v/>
      </c>
      <c r="BP16" s="4"/>
      <c r="BQ16" s="4"/>
      <c r="BR16" s="4"/>
      <c r="BS16" s="4"/>
      <c r="BT16" s="4"/>
      <c r="BU16" s="4"/>
      <c r="BV16" s="4"/>
      <c r="BW16" s="4"/>
      <c r="BX16" s="4"/>
      <c r="BY16" s="4"/>
      <c r="BZ16" s="4"/>
      <c r="CA16" s="4"/>
      <c r="CB16" s="4"/>
      <c r="CC16" s="4"/>
      <c r="CD16" s="4"/>
      <c r="CE16" s="4"/>
      <c r="CG16" s="121"/>
      <c r="CH16" s="121"/>
    </row>
    <row r="17" spans="1:86" x14ac:dyDescent="0.25">
      <c r="A17" s="17" t="s">
        <v>336</v>
      </c>
      <c r="B17" s="77">
        <v>7</v>
      </c>
      <c r="C17" s="77">
        <f t="shared" si="7"/>
        <v>13</v>
      </c>
      <c r="D17" s="76">
        <v>7</v>
      </c>
      <c r="E17" s="77"/>
      <c r="F17" s="4"/>
      <c r="G17" s="4"/>
      <c r="H17" s="4"/>
      <c r="I17" s="4"/>
      <c r="J17" s="4"/>
      <c r="K17" s="4"/>
      <c r="L17" s="4"/>
      <c r="M17" s="4"/>
      <c r="N17" s="4"/>
      <c r="O17" s="4"/>
      <c r="P17" s="4"/>
      <c r="Q17" s="4"/>
      <c r="R17" s="4"/>
      <c r="S17" s="4"/>
      <c r="T17" s="5">
        <v>3</v>
      </c>
      <c r="U17" s="5"/>
      <c r="V17" s="5"/>
      <c r="W17" s="5">
        <v>3</v>
      </c>
      <c r="X17" s="5">
        <v>3</v>
      </c>
      <c r="Y17" s="5"/>
      <c r="Z17" s="5"/>
      <c r="AA17" s="5">
        <v>1</v>
      </c>
      <c r="AB17" s="5"/>
      <c r="AC17" s="5">
        <v>1</v>
      </c>
      <c r="AD17" s="5"/>
      <c r="AE17" s="5"/>
      <c r="AF17" s="34"/>
      <c r="AG17" s="4">
        <v>1</v>
      </c>
      <c r="AH17" s="4">
        <v>1</v>
      </c>
      <c r="AI17" s="10"/>
      <c r="AJ17" s="4"/>
      <c r="AK17" s="4"/>
      <c r="AL17" s="4"/>
      <c r="AM17" s="4"/>
      <c r="AN17" s="173" t="s">
        <v>868</v>
      </c>
      <c r="AO17" s="174"/>
      <c r="AP17" s="174"/>
      <c r="AQ17" s="174"/>
      <c r="AR17" s="175"/>
      <c r="AS17" s="4"/>
      <c r="AT17" s="4"/>
      <c r="AU17" s="4"/>
      <c r="AV17" s="165" t="s">
        <v>259</v>
      </c>
      <c r="AW17" s="166"/>
      <c r="AX17" s="166"/>
      <c r="AY17" s="166"/>
      <c r="AZ17" s="166"/>
      <c r="BA17" s="166"/>
      <c r="BB17" s="166"/>
      <c r="BC17" s="4"/>
      <c r="BD17" s="4"/>
      <c r="BE17" s="4"/>
      <c r="BF17" s="4"/>
      <c r="BG17" s="4"/>
      <c r="BH17" s="4"/>
      <c r="BI17" s="4"/>
      <c r="BJ17" s="4"/>
      <c r="BK17" s="4"/>
      <c r="BL17" s="4"/>
      <c r="BM17" s="4">
        <f>IF(C17&gt;0,SUM(F17:BL17),"")</f>
        <v>13</v>
      </c>
      <c r="BN17" s="4">
        <f t="shared" si="10"/>
        <v>0</v>
      </c>
      <c r="BO17" s="14" t="s">
        <v>34</v>
      </c>
      <c r="BP17" s="4"/>
      <c r="BQ17" s="4"/>
      <c r="BR17" s="4">
        <v>1</v>
      </c>
      <c r="BS17" s="4"/>
      <c r="BT17" s="4">
        <v>1</v>
      </c>
      <c r="BU17" s="34">
        <v>1</v>
      </c>
      <c r="BV17" s="4"/>
      <c r="BW17" s="4">
        <v>1</v>
      </c>
      <c r="BX17" s="4">
        <v>1</v>
      </c>
      <c r="BY17" s="4"/>
      <c r="BZ17" s="4"/>
      <c r="CA17" s="4">
        <v>1</v>
      </c>
      <c r="CB17" s="4">
        <v>1</v>
      </c>
      <c r="CC17" s="4"/>
      <c r="CD17" s="4">
        <f>SUM(BQ17:CB17)</f>
        <v>7</v>
      </c>
      <c r="CE17" s="4">
        <f>+B17-CD17</f>
        <v>0</v>
      </c>
      <c r="CG17" s="121"/>
      <c r="CH17" s="122" t="s">
        <v>855</v>
      </c>
    </row>
    <row r="18" spans="1:86" x14ac:dyDescent="0.25">
      <c r="A18" s="17" t="s">
        <v>337</v>
      </c>
      <c r="B18" s="77">
        <v>3</v>
      </c>
      <c r="C18" s="77">
        <f t="shared" si="7"/>
        <v>5</v>
      </c>
      <c r="D18" s="76">
        <v>5</v>
      </c>
      <c r="E18" s="77"/>
      <c r="F18" s="4"/>
      <c r="G18" s="4"/>
      <c r="H18" s="4"/>
      <c r="I18" s="4"/>
      <c r="J18" s="4"/>
      <c r="K18" s="4"/>
      <c r="L18" s="4"/>
      <c r="M18" s="4"/>
      <c r="N18" s="4"/>
      <c r="O18" s="4"/>
      <c r="P18" s="4"/>
      <c r="Q18" s="4"/>
      <c r="R18" s="4"/>
      <c r="S18" s="4"/>
      <c r="T18" s="4"/>
      <c r="U18" s="4"/>
      <c r="V18" s="4"/>
      <c r="W18" s="4"/>
      <c r="X18" s="4"/>
      <c r="Y18" s="4"/>
      <c r="Z18" s="4"/>
      <c r="AA18" s="4"/>
      <c r="AB18" s="4"/>
      <c r="AC18" s="4"/>
      <c r="AD18" s="4"/>
      <c r="AE18" s="4"/>
      <c r="AF18" s="34"/>
      <c r="AG18" s="4"/>
      <c r="AH18" s="4"/>
      <c r="AI18" s="5"/>
      <c r="AJ18" s="5"/>
      <c r="AK18" s="5">
        <v>1</v>
      </c>
      <c r="AL18" s="5"/>
      <c r="AM18" s="5">
        <v>1</v>
      </c>
      <c r="AN18" s="5"/>
      <c r="AO18" s="5">
        <v>1</v>
      </c>
      <c r="AP18" s="5"/>
      <c r="AQ18" s="4">
        <v>1</v>
      </c>
      <c r="AR18" s="4">
        <v>1</v>
      </c>
      <c r="AS18" s="4"/>
      <c r="AT18" s="4"/>
      <c r="AU18" s="4"/>
      <c r="AV18" s="4"/>
      <c r="AW18" s="167" t="s">
        <v>397</v>
      </c>
      <c r="AX18" s="168"/>
      <c r="AY18" s="168"/>
      <c r="AZ18" s="168"/>
      <c r="BA18" s="169"/>
      <c r="BB18" s="4"/>
      <c r="BC18" s="4"/>
      <c r="BD18" s="4"/>
      <c r="BE18" s="170" t="s">
        <v>856</v>
      </c>
      <c r="BF18" s="171"/>
      <c r="BG18" s="171"/>
      <c r="BH18" s="171"/>
      <c r="BI18" s="171"/>
      <c r="BJ18" s="171"/>
      <c r="BK18" s="172"/>
      <c r="BL18" s="4"/>
      <c r="BM18" s="4">
        <f>IF(C18&gt;0,SUM(F18:BL18),"")</f>
        <v>5</v>
      </c>
      <c r="BN18" s="4">
        <f t="shared" si="10"/>
        <v>0</v>
      </c>
      <c r="BO18" s="14" t="s">
        <v>28</v>
      </c>
      <c r="BP18" s="4"/>
      <c r="BQ18" s="4"/>
      <c r="BR18" s="4"/>
      <c r="BS18" s="4"/>
      <c r="BT18" s="4">
        <v>1</v>
      </c>
      <c r="BU18" s="4"/>
      <c r="BV18" s="4"/>
      <c r="BW18" s="34">
        <v>1</v>
      </c>
      <c r="BX18" s="4">
        <v>1</v>
      </c>
      <c r="BY18" s="4"/>
      <c r="BZ18" s="4"/>
      <c r="CA18" s="4"/>
      <c r="CB18" s="4"/>
      <c r="CC18" s="4"/>
      <c r="CD18" s="4">
        <f>SUM(BQ18:CB18)</f>
        <v>3</v>
      </c>
      <c r="CE18" s="4">
        <f>+B18-CD18</f>
        <v>0</v>
      </c>
      <c r="CG18" s="121"/>
      <c r="CH18" s="122" t="s">
        <v>414</v>
      </c>
    </row>
    <row r="19" spans="1:86" x14ac:dyDescent="0.25">
      <c r="A19" s="17" t="s">
        <v>5</v>
      </c>
      <c r="B19" s="77">
        <v>6</v>
      </c>
      <c r="C19" s="77">
        <f t="shared" si="7"/>
        <v>11</v>
      </c>
      <c r="D19" s="76">
        <v>7</v>
      </c>
      <c r="E19" s="77"/>
      <c r="F19" s="4"/>
      <c r="G19" s="4"/>
      <c r="H19" s="4"/>
      <c r="I19" s="4"/>
      <c r="J19" s="4"/>
      <c r="K19" s="4"/>
      <c r="L19" s="4"/>
      <c r="M19" s="4"/>
      <c r="N19" s="10">
        <v>2</v>
      </c>
      <c r="O19" s="10"/>
      <c r="P19" s="10">
        <v>2</v>
      </c>
      <c r="Q19" s="10">
        <v>2</v>
      </c>
      <c r="R19" s="10"/>
      <c r="S19" s="10">
        <v>2</v>
      </c>
      <c r="T19" s="10"/>
      <c r="U19" s="10">
        <v>1</v>
      </c>
      <c r="V19" s="10"/>
      <c r="W19" s="4">
        <v>1</v>
      </c>
      <c r="X19" s="4">
        <v>1</v>
      </c>
      <c r="Y19" s="10"/>
      <c r="Z19" s="10"/>
      <c r="AA19" s="10"/>
      <c r="AB19" s="10"/>
      <c r="AC19" s="4"/>
      <c r="AD19" s="4"/>
      <c r="AE19" s="4"/>
      <c r="AF19" s="34"/>
      <c r="AG19" s="167" t="s">
        <v>397</v>
      </c>
      <c r="AH19" s="168"/>
      <c r="AI19" s="168"/>
      <c r="AJ19" s="168"/>
      <c r="AK19" s="169"/>
      <c r="AL19" s="4"/>
      <c r="AM19" s="4"/>
      <c r="AN19" s="4"/>
      <c r="AO19" s="165" t="s">
        <v>338</v>
      </c>
      <c r="AP19" s="166"/>
      <c r="AQ19" s="166"/>
      <c r="AR19" s="166"/>
      <c r="AS19" s="166"/>
      <c r="AT19" s="166"/>
      <c r="AU19" s="176"/>
      <c r="AV19" s="4"/>
      <c r="AW19" s="4"/>
      <c r="AX19" s="4"/>
      <c r="AY19" s="4"/>
      <c r="AZ19" s="4"/>
      <c r="BA19" s="4"/>
      <c r="BB19" s="4"/>
      <c r="BC19" s="4"/>
      <c r="BD19" s="4"/>
      <c r="BE19" s="4"/>
      <c r="BF19" s="4"/>
      <c r="BG19" s="4"/>
      <c r="BH19" s="4"/>
      <c r="BI19" s="4"/>
      <c r="BJ19" s="4"/>
      <c r="BK19" s="4"/>
      <c r="BL19" s="4"/>
      <c r="BM19" s="4">
        <f>IF(C19&gt;0,SUM(F19:BL19),"")</f>
        <v>11</v>
      </c>
      <c r="BN19" s="4">
        <f t="shared" si="10"/>
        <v>0</v>
      </c>
      <c r="BO19" s="14" t="s">
        <v>111</v>
      </c>
      <c r="BP19" s="4"/>
      <c r="BQ19" s="4"/>
      <c r="BR19" s="4"/>
      <c r="BS19" s="4">
        <v>1</v>
      </c>
      <c r="BT19" s="34">
        <v>1</v>
      </c>
      <c r="BU19" s="4">
        <v>1</v>
      </c>
      <c r="BV19" s="4"/>
      <c r="BW19" s="4">
        <v>1</v>
      </c>
      <c r="BX19" s="4">
        <v>1</v>
      </c>
      <c r="BY19" s="4"/>
      <c r="BZ19" s="4"/>
      <c r="CA19" s="4">
        <v>1</v>
      </c>
      <c r="CB19" s="4"/>
      <c r="CC19" s="4"/>
      <c r="CD19" s="4">
        <f>SUM(BQ19:CB19)</f>
        <v>6</v>
      </c>
      <c r="CE19" s="4">
        <f>+B19-CD19</f>
        <v>0</v>
      </c>
      <c r="CG19" s="123" t="s">
        <v>111</v>
      </c>
      <c r="CH19" s="122" t="s">
        <v>850</v>
      </c>
    </row>
    <row r="20" spans="1:86" x14ac:dyDescent="0.25">
      <c r="A20" s="17" t="s">
        <v>6</v>
      </c>
      <c r="B20" s="77">
        <v>1</v>
      </c>
      <c r="C20" s="77">
        <f t="shared" si="7"/>
        <v>0</v>
      </c>
      <c r="D20" s="76">
        <v>0</v>
      </c>
      <c r="E20" s="77"/>
      <c r="F20" s="4"/>
      <c r="G20" s="4"/>
      <c r="H20" s="4"/>
      <c r="I20" s="4"/>
      <c r="J20" s="4"/>
      <c r="K20" s="4"/>
      <c r="L20" s="4"/>
      <c r="M20" s="4"/>
      <c r="N20" s="4"/>
      <c r="O20" s="10"/>
      <c r="P20" s="10"/>
      <c r="Q20" s="10"/>
      <c r="R20" s="10"/>
      <c r="S20" s="10"/>
      <c r="T20" s="10"/>
      <c r="U20" s="10"/>
      <c r="V20" s="10"/>
      <c r="W20" s="10"/>
      <c r="X20" s="10"/>
      <c r="Y20" s="10"/>
      <c r="Z20" s="10"/>
      <c r="AA20" s="4"/>
      <c r="AB20" s="4"/>
      <c r="AC20" s="4"/>
      <c r="AD20" s="4"/>
      <c r="AE20" s="4"/>
      <c r="AF20" s="167" t="s">
        <v>255</v>
      </c>
      <c r="AG20" s="168"/>
      <c r="AH20" s="168"/>
      <c r="AI20" s="169"/>
      <c r="AJ20" s="4"/>
      <c r="AK20" s="4"/>
      <c r="AL20" s="4"/>
      <c r="AM20" s="165" t="s">
        <v>339</v>
      </c>
      <c r="AN20" s="166"/>
      <c r="AO20" s="166"/>
      <c r="AP20" s="166"/>
      <c r="AQ20" s="166"/>
      <c r="AR20" s="176"/>
      <c r="AS20" s="4"/>
      <c r="AT20" s="4"/>
      <c r="AU20" s="4"/>
      <c r="AV20" s="4"/>
      <c r="AW20" s="4"/>
      <c r="AX20" s="4"/>
      <c r="AY20" s="4"/>
      <c r="AZ20" s="4"/>
      <c r="BA20" s="4"/>
      <c r="BB20" s="4"/>
      <c r="BC20" s="4"/>
      <c r="BD20" s="4"/>
      <c r="BE20" s="4"/>
      <c r="BF20" s="4"/>
      <c r="BG20" s="4"/>
      <c r="BH20" s="4"/>
      <c r="BI20" s="4"/>
      <c r="BJ20" s="4"/>
      <c r="BK20" s="4"/>
      <c r="BL20" s="4"/>
      <c r="BM20" s="4">
        <f>IF(C20&gt;=0,SUM(F20:BL20),"")</f>
        <v>0</v>
      </c>
      <c r="BN20" s="4">
        <f t="shared" si="10"/>
        <v>0</v>
      </c>
      <c r="BO20" s="14" t="s">
        <v>28</v>
      </c>
      <c r="BP20" s="4"/>
      <c r="BQ20" s="4"/>
      <c r="BR20" s="4"/>
      <c r="BS20" s="4"/>
      <c r="BT20" s="4"/>
      <c r="BU20" s="4"/>
      <c r="BV20" s="4"/>
      <c r="BW20" s="34">
        <v>1</v>
      </c>
      <c r="BX20" s="4"/>
      <c r="BY20" s="4"/>
      <c r="BZ20" s="4"/>
      <c r="CA20" s="4"/>
      <c r="CB20" s="4"/>
      <c r="CC20" s="4"/>
      <c r="CD20" s="4">
        <f>SUM(BQ20:CB20)</f>
        <v>1</v>
      </c>
      <c r="CE20" s="4">
        <f>+B20-CD20</f>
        <v>0</v>
      </c>
      <c r="CG20" s="123" t="s">
        <v>57</v>
      </c>
      <c r="CH20" s="122" t="s">
        <v>414</v>
      </c>
    </row>
    <row r="21" spans="1:86" x14ac:dyDescent="0.25">
      <c r="A21" s="17" t="s">
        <v>7</v>
      </c>
      <c r="B21" s="77">
        <v>2</v>
      </c>
      <c r="C21" s="77" t="s">
        <v>806</v>
      </c>
      <c r="D21" s="76">
        <v>3</v>
      </c>
      <c r="E21" s="77"/>
      <c r="F21" s="4"/>
      <c r="G21" s="4"/>
      <c r="H21" s="4"/>
      <c r="I21" s="4"/>
      <c r="J21" s="4"/>
      <c r="K21" s="4"/>
      <c r="L21" s="4"/>
      <c r="M21" s="4"/>
      <c r="N21" s="4"/>
      <c r="O21" s="4"/>
      <c r="P21" s="4"/>
      <c r="Q21" s="4"/>
      <c r="R21" s="4"/>
      <c r="S21" s="4"/>
      <c r="T21" s="4"/>
      <c r="U21" s="10"/>
      <c r="V21" s="10" t="s">
        <v>806</v>
      </c>
      <c r="W21" s="10"/>
      <c r="X21" s="10"/>
      <c r="Y21" s="10" t="s">
        <v>806</v>
      </c>
      <c r="Z21" s="10"/>
      <c r="AA21" s="10" t="s">
        <v>806</v>
      </c>
      <c r="AB21" s="10"/>
      <c r="AC21" s="10"/>
      <c r="AD21" s="4"/>
      <c r="AE21" s="4"/>
      <c r="AF21" s="34"/>
      <c r="AG21" s="4"/>
      <c r="AH21" s="167" t="s">
        <v>256</v>
      </c>
      <c r="AI21" s="168"/>
      <c r="AJ21" s="168"/>
      <c r="AK21" s="169"/>
      <c r="AL21" s="4"/>
      <c r="AM21" s="4"/>
      <c r="AN21" s="4"/>
      <c r="AO21" s="177" t="s">
        <v>340</v>
      </c>
      <c r="AP21" s="178"/>
      <c r="AQ21" s="178"/>
      <c r="AR21" s="178"/>
      <c r="AS21" s="178"/>
      <c r="AT21" s="187"/>
      <c r="AU21" s="4"/>
      <c r="AV21" s="4"/>
      <c r="AW21" s="4"/>
      <c r="AX21" s="4"/>
      <c r="AY21" s="4"/>
      <c r="AZ21" s="4"/>
      <c r="BA21" s="4"/>
      <c r="BB21" s="4"/>
      <c r="BC21" s="4"/>
      <c r="BD21" s="4"/>
      <c r="BE21" s="4"/>
      <c r="BF21" s="4"/>
      <c r="BG21" s="4"/>
      <c r="BH21" s="4"/>
      <c r="BI21" s="4"/>
      <c r="BJ21" s="4"/>
      <c r="BK21" s="4"/>
      <c r="BL21" s="4"/>
      <c r="BM21" s="4">
        <f>IF(C21&gt;0,SUM(F21:BL21),"")</f>
        <v>0</v>
      </c>
      <c r="BN21" s="4" t="e">
        <f t="shared" si="10"/>
        <v>#VALUE!</v>
      </c>
      <c r="BO21" s="14" t="s">
        <v>20</v>
      </c>
      <c r="BP21" s="4"/>
      <c r="BQ21" s="4"/>
      <c r="BR21" s="34">
        <v>1</v>
      </c>
      <c r="BS21" s="4"/>
      <c r="BT21" s="4"/>
      <c r="BU21" s="4">
        <v>1</v>
      </c>
      <c r="BV21" s="4"/>
      <c r="BW21" s="4"/>
      <c r="BX21" s="4"/>
      <c r="BY21" s="4"/>
      <c r="BZ21" s="4"/>
      <c r="CA21" s="4"/>
      <c r="CB21" s="4"/>
      <c r="CC21" s="4"/>
      <c r="CD21" s="4">
        <f>SUM(BQ21:CB21)</f>
        <v>2</v>
      </c>
      <c r="CE21" s="4">
        <f>+B21-CD21</f>
        <v>0</v>
      </c>
      <c r="CG21" s="123" t="s">
        <v>55</v>
      </c>
      <c r="CH21" s="122" t="s">
        <v>414</v>
      </c>
    </row>
    <row r="22" spans="1:86" ht="9.9499999999999993" customHeight="1" x14ac:dyDescent="0.25">
      <c r="A22" s="1"/>
      <c r="B22" s="2"/>
      <c r="C22" s="2"/>
      <c r="D22" s="2"/>
      <c r="E22" s="2"/>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t="str">
        <f>IF(C22&gt;0,SUM(F22:BL22),"")</f>
        <v/>
      </c>
      <c r="BN22" s="4" t="str">
        <f>IF(C22&gt;0,+C22-BM22,"")</f>
        <v/>
      </c>
      <c r="BO22" s="4" t="str">
        <f>IF(D22&gt;0,+D22-BN22,"")</f>
        <v/>
      </c>
      <c r="BP22" s="4"/>
      <c r="BQ22" s="4"/>
      <c r="BR22" s="4"/>
      <c r="BS22" s="4"/>
      <c r="BT22" s="4"/>
      <c r="BU22" s="4"/>
      <c r="BV22" s="4"/>
      <c r="BW22" s="4"/>
      <c r="BX22" s="4"/>
      <c r="BY22" s="4"/>
      <c r="BZ22" s="4"/>
      <c r="CA22" s="4"/>
      <c r="CB22" s="4"/>
      <c r="CC22" s="4"/>
      <c r="CD22" s="4"/>
      <c r="CE22" s="4"/>
      <c r="CG22" s="4"/>
      <c r="CH22" s="4"/>
    </row>
    <row r="23" spans="1:86" x14ac:dyDescent="0.25">
      <c r="A23" s="185" t="s">
        <v>262</v>
      </c>
      <c r="B23" s="186"/>
      <c r="C23" s="2"/>
      <c r="D23" s="2"/>
      <c r="E23" s="2"/>
      <c r="F23" s="4">
        <v>0</v>
      </c>
      <c r="G23" s="4">
        <v>0</v>
      </c>
      <c r="H23" s="4">
        <v>0</v>
      </c>
      <c r="I23" s="4">
        <v>0</v>
      </c>
      <c r="J23" s="4">
        <v>0</v>
      </c>
      <c r="K23" s="4">
        <v>0</v>
      </c>
      <c r="L23" s="4">
        <v>0</v>
      </c>
      <c r="M23" s="4">
        <v>0</v>
      </c>
      <c r="N23" s="10">
        <v>2</v>
      </c>
      <c r="O23" s="10">
        <v>1</v>
      </c>
      <c r="P23" s="10">
        <v>2</v>
      </c>
      <c r="Q23" s="10">
        <v>2</v>
      </c>
      <c r="R23" s="10">
        <v>1</v>
      </c>
      <c r="S23" s="10">
        <v>2</v>
      </c>
      <c r="T23" s="10">
        <v>1</v>
      </c>
      <c r="U23" s="10">
        <v>1</v>
      </c>
      <c r="V23" s="4">
        <v>0</v>
      </c>
      <c r="W23" s="10">
        <v>2</v>
      </c>
      <c r="X23" s="10">
        <v>3</v>
      </c>
      <c r="Y23" s="10">
        <v>1</v>
      </c>
      <c r="Z23" s="10">
        <v>5</v>
      </c>
      <c r="AA23" s="10">
        <v>1</v>
      </c>
      <c r="AB23" s="10">
        <v>1</v>
      </c>
      <c r="AC23" s="4">
        <v>0</v>
      </c>
      <c r="AD23" s="10">
        <v>4</v>
      </c>
      <c r="AE23" s="4">
        <v>0</v>
      </c>
      <c r="AF23" s="4">
        <v>0</v>
      </c>
      <c r="AG23" s="10">
        <v>2</v>
      </c>
      <c r="AH23" s="10">
        <v>3</v>
      </c>
      <c r="AI23" s="4">
        <v>0</v>
      </c>
      <c r="AJ23" s="10">
        <v>2</v>
      </c>
      <c r="AK23" s="10">
        <v>1</v>
      </c>
      <c r="AL23" s="10">
        <v>3</v>
      </c>
      <c r="AM23" s="10">
        <v>1</v>
      </c>
      <c r="AN23" s="10">
        <v>1</v>
      </c>
      <c r="AO23" s="10">
        <v>1</v>
      </c>
      <c r="AP23" s="4">
        <v>0</v>
      </c>
      <c r="AQ23" s="10">
        <v>1</v>
      </c>
      <c r="AR23" s="10">
        <v>1</v>
      </c>
      <c r="AS23" s="4">
        <v>0</v>
      </c>
      <c r="AT23" s="27">
        <v>2</v>
      </c>
      <c r="AU23" s="27">
        <v>2</v>
      </c>
      <c r="AV23" s="27">
        <v>1</v>
      </c>
      <c r="AW23" s="27">
        <v>1</v>
      </c>
      <c r="AX23" s="27">
        <v>1</v>
      </c>
      <c r="AY23" s="10">
        <v>1</v>
      </c>
      <c r="AZ23" s="10">
        <v>4</v>
      </c>
      <c r="BA23" s="4">
        <v>0</v>
      </c>
      <c r="BB23" s="4">
        <v>0</v>
      </c>
      <c r="BC23" s="4">
        <v>0</v>
      </c>
      <c r="BD23" s="4">
        <v>0</v>
      </c>
      <c r="BE23" s="4">
        <v>0</v>
      </c>
      <c r="BF23" s="4">
        <v>0</v>
      </c>
      <c r="BG23" s="4">
        <v>0</v>
      </c>
      <c r="BH23" s="4">
        <v>0</v>
      </c>
      <c r="BI23" s="4">
        <v>0</v>
      </c>
      <c r="BJ23" s="4">
        <v>0</v>
      </c>
      <c r="BK23" s="4">
        <v>0</v>
      </c>
      <c r="BL23" s="4">
        <v>0</v>
      </c>
      <c r="BM23" s="4">
        <f>SUM(F23:BL23)</f>
        <v>57</v>
      </c>
      <c r="BN23" s="4" t="str">
        <f>IF(C23&gt;0,+C23-BM23,"")</f>
        <v/>
      </c>
      <c r="BO23" s="4" t="str">
        <f>IF(D23&gt;0,+D23-BN23,"")</f>
        <v/>
      </c>
      <c r="BP23" s="4"/>
      <c r="BQ23" s="4"/>
      <c r="BR23" s="4"/>
      <c r="BS23" s="4"/>
      <c r="BT23" s="4"/>
      <c r="BU23" s="4"/>
      <c r="BV23" s="4"/>
      <c r="BW23" s="4"/>
      <c r="BX23" s="4"/>
      <c r="BY23" s="4"/>
      <c r="BZ23" s="4"/>
      <c r="CA23" s="4"/>
      <c r="CB23" s="4"/>
      <c r="CC23" s="4"/>
      <c r="CD23" s="4"/>
      <c r="CE23" s="4"/>
      <c r="CG23" s="4"/>
      <c r="CH23" s="4"/>
    </row>
    <row r="24" spans="1:86" x14ac:dyDescent="0.25">
      <c r="A24" s="66" t="s">
        <v>261</v>
      </c>
      <c r="B24" s="67"/>
      <c r="C24" s="2"/>
      <c r="D24" s="2"/>
      <c r="E24" s="2"/>
      <c r="F24" s="4">
        <v>0</v>
      </c>
      <c r="G24" s="4">
        <v>0</v>
      </c>
      <c r="H24" s="4">
        <v>0</v>
      </c>
      <c r="I24" s="4">
        <v>0</v>
      </c>
      <c r="J24" s="4">
        <v>0</v>
      </c>
      <c r="K24" s="4">
        <v>0</v>
      </c>
      <c r="L24" s="4">
        <v>0</v>
      </c>
      <c r="M24" s="4">
        <v>0</v>
      </c>
      <c r="N24" s="4">
        <v>0</v>
      </c>
      <c r="O24" s="4">
        <v>0</v>
      </c>
      <c r="P24" s="4">
        <v>0</v>
      </c>
      <c r="Q24" s="68">
        <v>1</v>
      </c>
      <c r="R24" s="4">
        <v>0</v>
      </c>
      <c r="S24" s="68">
        <v>1</v>
      </c>
      <c r="T24" s="4">
        <v>0</v>
      </c>
      <c r="U24" s="68">
        <v>1</v>
      </c>
      <c r="V24" s="4">
        <v>0</v>
      </c>
      <c r="W24" s="68">
        <v>1</v>
      </c>
      <c r="X24" s="68">
        <v>1</v>
      </c>
      <c r="Y24" s="4">
        <v>0</v>
      </c>
      <c r="Z24" s="4">
        <v>0</v>
      </c>
      <c r="AA24" s="4">
        <v>0</v>
      </c>
      <c r="AB24" s="68">
        <v>2</v>
      </c>
      <c r="AC24" s="4">
        <v>0</v>
      </c>
      <c r="AD24" s="68">
        <v>2</v>
      </c>
      <c r="AE24" s="4">
        <v>0</v>
      </c>
      <c r="AF24" s="4">
        <v>0</v>
      </c>
      <c r="AG24" s="4">
        <v>0</v>
      </c>
      <c r="AH24" s="68">
        <v>1</v>
      </c>
      <c r="AI24" s="4">
        <v>0</v>
      </c>
      <c r="AJ24" s="4">
        <v>0</v>
      </c>
      <c r="AK24" s="68">
        <v>1</v>
      </c>
      <c r="AL24" s="68">
        <v>1</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f>SUM(F24:BL24)</f>
        <v>12</v>
      </c>
      <c r="BN24" s="4"/>
      <c r="BO24" s="4"/>
      <c r="BP24" s="4"/>
      <c r="BQ24" s="4"/>
      <c r="BR24" s="4"/>
      <c r="BS24" s="4"/>
      <c r="BT24" s="4"/>
      <c r="BU24" s="4"/>
      <c r="BV24" s="4"/>
      <c r="BW24" s="4"/>
      <c r="BX24" s="4"/>
      <c r="BY24" s="4"/>
      <c r="BZ24" s="4"/>
      <c r="CA24" s="4"/>
      <c r="CB24" s="4"/>
      <c r="CC24" s="4"/>
      <c r="CD24" s="4"/>
      <c r="CE24" s="4"/>
      <c r="CG24" s="4"/>
      <c r="CH24" s="4"/>
    </row>
    <row r="25" spans="1:86" x14ac:dyDescent="0.25">
      <c r="A25" s="185" t="s">
        <v>11</v>
      </c>
      <c r="B25" s="186"/>
      <c r="C25" s="2"/>
      <c r="D25" s="2"/>
      <c r="E25" s="2"/>
      <c r="F25" s="4">
        <f>SUM(F2:F21)-F23-F24</f>
        <v>0</v>
      </c>
      <c r="G25" s="4">
        <f t="shared" ref="G25:BL25" si="11">SUM(G2:G21)-G23-G24</f>
        <v>0</v>
      </c>
      <c r="H25" s="4">
        <f t="shared" si="11"/>
        <v>0</v>
      </c>
      <c r="I25" s="4">
        <f t="shared" si="11"/>
        <v>0</v>
      </c>
      <c r="J25" s="4">
        <f t="shared" si="11"/>
        <v>7</v>
      </c>
      <c r="K25" s="4">
        <f t="shared" si="11"/>
        <v>0</v>
      </c>
      <c r="L25" s="4">
        <f t="shared" si="11"/>
        <v>2</v>
      </c>
      <c r="M25" s="4">
        <f t="shared" si="11"/>
        <v>5</v>
      </c>
      <c r="N25" s="4">
        <f t="shared" si="11"/>
        <v>0</v>
      </c>
      <c r="O25" s="4">
        <f t="shared" si="11"/>
        <v>0</v>
      </c>
      <c r="P25" s="4">
        <f t="shared" si="11"/>
        <v>4</v>
      </c>
      <c r="Q25" s="4">
        <f t="shared" si="11"/>
        <v>0</v>
      </c>
      <c r="R25" s="4">
        <f t="shared" si="11"/>
        <v>4</v>
      </c>
      <c r="S25" s="4">
        <f t="shared" si="11"/>
        <v>0</v>
      </c>
      <c r="T25" s="4">
        <f t="shared" si="11"/>
        <v>6</v>
      </c>
      <c r="U25" s="4">
        <f t="shared" si="11"/>
        <v>2</v>
      </c>
      <c r="V25" s="4">
        <f t="shared" si="11"/>
        <v>1</v>
      </c>
      <c r="W25" s="110">
        <f t="shared" si="11"/>
        <v>11</v>
      </c>
      <c r="X25" s="4">
        <f t="shared" si="11"/>
        <v>7</v>
      </c>
      <c r="Y25" s="4">
        <f t="shared" si="11"/>
        <v>2</v>
      </c>
      <c r="Z25" s="4">
        <f t="shared" si="11"/>
        <v>3</v>
      </c>
      <c r="AA25" s="4">
        <f t="shared" si="11"/>
        <v>5</v>
      </c>
      <c r="AB25" s="4">
        <f t="shared" si="11"/>
        <v>4</v>
      </c>
      <c r="AC25" s="4">
        <f t="shared" si="11"/>
        <v>3</v>
      </c>
      <c r="AD25" s="4">
        <f t="shared" si="11"/>
        <v>3</v>
      </c>
      <c r="AE25" s="4">
        <f t="shared" si="11"/>
        <v>0</v>
      </c>
      <c r="AF25" s="4">
        <f t="shared" si="11"/>
        <v>0</v>
      </c>
      <c r="AG25" s="4">
        <f t="shared" si="11"/>
        <v>2</v>
      </c>
      <c r="AH25" s="4">
        <f t="shared" si="11"/>
        <v>1</v>
      </c>
      <c r="AI25" s="4">
        <f t="shared" si="11"/>
        <v>6</v>
      </c>
      <c r="AJ25" s="4">
        <f t="shared" si="11"/>
        <v>1</v>
      </c>
      <c r="AK25" s="110">
        <f t="shared" si="11"/>
        <v>10</v>
      </c>
      <c r="AL25" s="4">
        <f t="shared" si="11"/>
        <v>0</v>
      </c>
      <c r="AM25" s="4">
        <f t="shared" si="11"/>
        <v>7</v>
      </c>
      <c r="AN25" s="4">
        <f t="shared" si="11"/>
        <v>3</v>
      </c>
      <c r="AO25" s="4">
        <f t="shared" si="11"/>
        <v>5</v>
      </c>
      <c r="AP25" s="4">
        <f t="shared" si="11"/>
        <v>5</v>
      </c>
      <c r="AQ25" s="4">
        <f t="shared" si="11"/>
        <v>0</v>
      </c>
      <c r="AR25" s="4">
        <f t="shared" si="11"/>
        <v>4</v>
      </c>
      <c r="AS25" s="4">
        <f t="shared" si="11"/>
        <v>5</v>
      </c>
      <c r="AT25" s="4">
        <f t="shared" si="11"/>
        <v>4</v>
      </c>
      <c r="AU25" s="4">
        <f t="shared" si="11"/>
        <v>0</v>
      </c>
      <c r="AV25" s="4">
        <f t="shared" si="11"/>
        <v>5</v>
      </c>
      <c r="AW25" s="4">
        <f t="shared" si="11"/>
        <v>4</v>
      </c>
      <c r="AX25" s="4">
        <f t="shared" si="11"/>
        <v>0</v>
      </c>
      <c r="AY25" s="4">
        <f t="shared" si="11"/>
        <v>8</v>
      </c>
      <c r="AZ25" s="4">
        <f t="shared" si="11"/>
        <v>0</v>
      </c>
      <c r="BA25" s="4">
        <f t="shared" si="11"/>
        <v>0</v>
      </c>
      <c r="BB25" s="4">
        <f t="shared" si="11"/>
        <v>0</v>
      </c>
      <c r="BC25" s="4">
        <f t="shared" si="11"/>
        <v>0</v>
      </c>
      <c r="BD25" s="4">
        <f t="shared" si="11"/>
        <v>0</v>
      </c>
      <c r="BE25" s="4">
        <f t="shared" si="11"/>
        <v>0</v>
      </c>
      <c r="BF25" s="4">
        <f t="shared" si="11"/>
        <v>0</v>
      </c>
      <c r="BG25" s="4">
        <f t="shared" si="11"/>
        <v>0</v>
      </c>
      <c r="BH25" s="4">
        <f t="shared" si="11"/>
        <v>0</v>
      </c>
      <c r="BI25" s="4">
        <f t="shared" si="11"/>
        <v>0</v>
      </c>
      <c r="BJ25" s="4">
        <f t="shared" si="11"/>
        <v>0</v>
      </c>
      <c r="BK25" s="4">
        <f t="shared" si="11"/>
        <v>0</v>
      </c>
      <c r="BL25" s="4">
        <f t="shared" si="11"/>
        <v>0</v>
      </c>
      <c r="BM25" s="4">
        <f>SUM(F25:BL25)</f>
        <v>139</v>
      </c>
      <c r="BN25" s="4" t="str">
        <f>IF(C25&gt;0,+C25-BM25,"")</f>
        <v/>
      </c>
      <c r="BO25" s="4" t="str">
        <f>IF(D25&gt;0,+D25-BN25,"")</f>
        <v/>
      </c>
      <c r="BP25" s="4"/>
      <c r="BQ25" s="4"/>
      <c r="BR25" s="4"/>
      <c r="BS25" s="4"/>
      <c r="BT25" s="4"/>
      <c r="BU25" s="4"/>
      <c r="BV25" s="4"/>
      <c r="BW25" s="4"/>
      <c r="BX25" s="4"/>
      <c r="BY25" s="4"/>
      <c r="BZ25" s="4"/>
      <c r="CA25" s="4"/>
      <c r="CB25" s="4"/>
      <c r="CC25" s="4"/>
      <c r="CD25" s="4"/>
      <c r="CE25" s="4"/>
      <c r="CG25" s="4"/>
      <c r="CH25" s="4"/>
    </row>
    <row r="26" spans="1:86" x14ac:dyDescent="0.25">
      <c r="A26" s="185" t="s">
        <v>10</v>
      </c>
      <c r="B26" s="186"/>
      <c r="C26" s="2">
        <f>SUM(C2:C22)</f>
        <v>200</v>
      </c>
      <c r="D26" s="2"/>
      <c r="E26" s="2">
        <f>SUM(E2:E22)</f>
        <v>7</v>
      </c>
      <c r="F26" s="4">
        <f>SUM(F23:F25)</f>
        <v>0</v>
      </c>
      <c r="G26" s="4">
        <f t="shared" ref="G26:BL26" si="12">SUM(G23:G25)</f>
        <v>0</v>
      </c>
      <c r="H26" s="4">
        <f t="shared" si="12"/>
        <v>0</v>
      </c>
      <c r="I26" s="11">
        <f t="shared" si="12"/>
        <v>0</v>
      </c>
      <c r="J26" s="11">
        <f t="shared" si="12"/>
        <v>7</v>
      </c>
      <c r="K26" s="4">
        <f t="shared" si="12"/>
        <v>0</v>
      </c>
      <c r="L26" s="4">
        <f t="shared" si="12"/>
        <v>2</v>
      </c>
      <c r="M26" s="4">
        <f t="shared" si="12"/>
        <v>5</v>
      </c>
      <c r="N26" s="4">
        <f t="shared" si="12"/>
        <v>2</v>
      </c>
      <c r="O26" s="4">
        <f t="shared" si="12"/>
        <v>1</v>
      </c>
      <c r="P26" s="11">
        <f t="shared" si="12"/>
        <v>6</v>
      </c>
      <c r="Q26" s="11">
        <f t="shared" si="12"/>
        <v>3</v>
      </c>
      <c r="R26" s="4">
        <f t="shared" si="12"/>
        <v>5</v>
      </c>
      <c r="S26" s="4">
        <f t="shared" si="12"/>
        <v>3</v>
      </c>
      <c r="T26" s="4">
        <f t="shared" si="12"/>
        <v>7</v>
      </c>
      <c r="U26" s="4">
        <f t="shared" si="12"/>
        <v>4</v>
      </c>
      <c r="V26" s="4">
        <f t="shared" si="12"/>
        <v>1</v>
      </c>
      <c r="W26" s="111">
        <f t="shared" si="12"/>
        <v>14</v>
      </c>
      <c r="X26" s="111">
        <f t="shared" si="12"/>
        <v>11</v>
      </c>
      <c r="Y26" s="4">
        <f t="shared" si="12"/>
        <v>3</v>
      </c>
      <c r="Z26" s="4">
        <f t="shared" si="12"/>
        <v>8</v>
      </c>
      <c r="AA26" s="4">
        <f t="shared" si="12"/>
        <v>6</v>
      </c>
      <c r="AB26" s="4">
        <f t="shared" si="12"/>
        <v>7</v>
      </c>
      <c r="AC26" s="4">
        <f t="shared" si="12"/>
        <v>3</v>
      </c>
      <c r="AD26" s="11">
        <f t="shared" si="12"/>
        <v>9</v>
      </c>
      <c r="AE26" s="11">
        <f t="shared" si="12"/>
        <v>0</v>
      </c>
      <c r="AF26" s="4">
        <f t="shared" si="12"/>
        <v>0</v>
      </c>
      <c r="AG26" s="4">
        <f t="shared" si="12"/>
        <v>4</v>
      </c>
      <c r="AH26" s="4">
        <f t="shared" si="12"/>
        <v>5</v>
      </c>
      <c r="AI26" s="4">
        <f t="shared" si="12"/>
        <v>6</v>
      </c>
      <c r="AJ26" s="4">
        <f t="shared" si="12"/>
        <v>3</v>
      </c>
      <c r="AK26" s="111">
        <f t="shared" si="12"/>
        <v>12</v>
      </c>
      <c r="AL26" s="11">
        <f t="shared" si="12"/>
        <v>4</v>
      </c>
      <c r="AM26" s="4">
        <f t="shared" si="12"/>
        <v>8</v>
      </c>
      <c r="AN26" s="4">
        <f t="shared" si="12"/>
        <v>4</v>
      </c>
      <c r="AO26" s="4">
        <f t="shared" si="12"/>
        <v>6</v>
      </c>
      <c r="AP26" s="4">
        <f t="shared" si="12"/>
        <v>5</v>
      </c>
      <c r="AQ26" s="4">
        <f t="shared" si="12"/>
        <v>1</v>
      </c>
      <c r="AR26" s="11">
        <f t="shared" si="12"/>
        <v>5</v>
      </c>
      <c r="AS26" s="11">
        <f t="shared" si="12"/>
        <v>5</v>
      </c>
      <c r="AT26" s="4">
        <f t="shared" si="12"/>
        <v>6</v>
      </c>
      <c r="AU26" s="4">
        <f t="shared" si="12"/>
        <v>2</v>
      </c>
      <c r="AV26" s="4">
        <f t="shared" si="12"/>
        <v>6</v>
      </c>
      <c r="AW26" s="4">
        <f t="shared" si="12"/>
        <v>5</v>
      </c>
      <c r="AX26" s="4">
        <f t="shared" si="12"/>
        <v>1</v>
      </c>
      <c r="AY26" s="11">
        <f t="shared" si="12"/>
        <v>9</v>
      </c>
      <c r="AZ26" s="11">
        <f t="shared" si="12"/>
        <v>4</v>
      </c>
      <c r="BA26" s="4">
        <f t="shared" si="12"/>
        <v>0</v>
      </c>
      <c r="BB26" s="4">
        <f t="shared" si="12"/>
        <v>0</v>
      </c>
      <c r="BC26" s="4">
        <f t="shared" si="12"/>
        <v>0</v>
      </c>
      <c r="BD26" s="4">
        <f t="shared" si="12"/>
        <v>0</v>
      </c>
      <c r="BE26" s="4">
        <f t="shared" si="12"/>
        <v>0</v>
      </c>
      <c r="BF26" s="11">
        <f t="shared" si="12"/>
        <v>0</v>
      </c>
      <c r="BG26" s="11">
        <f t="shared" si="12"/>
        <v>0</v>
      </c>
      <c r="BH26" s="4">
        <f t="shared" si="12"/>
        <v>0</v>
      </c>
      <c r="BI26" s="4">
        <f t="shared" si="12"/>
        <v>0</v>
      </c>
      <c r="BJ26" s="4">
        <f t="shared" si="12"/>
        <v>0</v>
      </c>
      <c r="BK26" s="4">
        <f t="shared" si="12"/>
        <v>0</v>
      </c>
      <c r="BL26" s="4">
        <f t="shared" si="12"/>
        <v>0</v>
      </c>
      <c r="BM26" s="4">
        <f>SUM(F26:BL26)</f>
        <v>208</v>
      </c>
      <c r="BN26" s="11">
        <f>IF(C26&gt;0,+C26+E26-BM26,"")</f>
        <v>-1</v>
      </c>
      <c r="BO26" s="4" t="str">
        <f>IF(D26&gt;0,+D26-BN26,"")</f>
        <v/>
      </c>
      <c r="BP26" s="4"/>
      <c r="BQ26" s="4">
        <f>SUM(BQ2:BQ22)</f>
        <v>8</v>
      </c>
      <c r="BR26" s="4">
        <f t="shared" ref="BR26:CB26" si="13">SUM(BR2:BR22)</f>
        <v>12</v>
      </c>
      <c r="BS26" s="4">
        <f t="shared" si="13"/>
        <v>7</v>
      </c>
      <c r="BT26" s="4">
        <f t="shared" si="13"/>
        <v>8</v>
      </c>
      <c r="BU26" s="4">
        <f t="shared" si="13"/>
        <v>7</v>
      </c>
      <c r="BV26" s="4">
        <f t="shared" si="13"/>
        <v>10</v>
      </c>
      <c r="BW26" s="4">
        <f t="shared" si="13"/>
        <v>9</v>
      </c>
      <c r="BX26" s="4">
        <f t="shared" si="13"/>
        <v>14</v>
      </c>
      <c r="BY26" s="4">
        <f t="shared" si="13"/>
        <v>3</v>
      </c>
      <c r="BZ26" s="4">
        <f t="shared" si="13"/>
        <v>0</v>
      </c>
      <c r="CA26" s="4">
        <f t="shared" si="13"/>
        <v>11</v>
      </c>
      <c r="CB26" s="4">
        <f t="shared" si="13"/>
        <v>6</v>
      </c>
      <c r="CC26" s="4"/>
      <c r="CD26" s="4">
        <f>SUM(CD2:CD22)</f>
        <v>95</v>
      </c>
      <c r="CE26" s="4">
        <f>SUM(CE2:CE22)</f>
        <v>1</v>
      </c>
      <c r="CG26" s="4"/>
      <c r="CH26" s="4"/>
    </row>
    <row r="27" spans="1:86" x14ac:dyDescent="0.25">
      <c r="B27" s="2">
        <f>SUM(B2:B23)</f>
        <v>96</v>
      </c>
      <c r="F27" s="179" t="s">
        <v>341</v>
      </c>
      <c r="G27" s="179"/>
      <c r="I27" s="112">
        <f>SUM(I2:I21)-I26</f>
        <v>0</v>
      </c>
      <c r="J27" s="112">
        <f t="shared" ref="J27:BL27" si="14">SUM(J2:J21)-J26</f>
        <v>0</v>
      </c>
      <c r="K27" s="112">
        <f t="shared" si="14"/>
        <v>0</v>
      </c>
      <c r="L27" s="112">
        <f t="shared" si="14"/>
        <v>0</v>
      </c>
      <c r="M27" s="112">
        <f t="shared" si="14"/>
        <v>0</v>
      </c>
      <c r="N27" s="112">
        <f t="shared" si="14"/>
        <v>0</v>
      </c>
      <c r="O27" s="112">
        <f t="shared" si="14"/>
        <v>0</v>
      </c>
      <c r="P27" s="112">
        <f t="shared" si="14"/>
        <v>0</v>
      </c>
      <c r="Q27" s="112">
        <f t="shared" si="14"/>
        <v>0</v>
      </c>
      <c r="R27" s="112">
        <f t="shared" si="14"/>
        <v>0</v>
      </c>
      <c r="S27" s="112">
        <f t="shared" si="14"/>
        <v>0</v>
      </c>
      <c r="T27" s="112">
        <f t="shared" si="14"/>
        <v>0</v>
      </c>
      <c r="U27" s="112">
        <f t="shared" si="14"/>
        <v>0</v>
      </c>
      <c r="V27" s="112">
        <f t="shared" si="14"/>
        <v>0</v>
      </c>
      <c r="W27" s="112">
        <f t="shared" si="14"/>
        <v>0</v>
      </c>
      <c r="X27" s="112">
        <f t="shared" si="14"/>
        <v>0</v>
      </c>
      <c r="Y27" s="112">
        <f t="shared" si="14"/>
        <v>0</v>
      </c>
      <c r="Z27" s="112">
        <f t="shared" si="14"/>
        <v>0</v>
      </c>
      <c r="AA27" s="112">
        <f t="shared" si="14"/>
        <v>0</v>
      </c>
      <c r="AB27" s="112">
        <f t="shared" si="14"/>
        <v>0</v>
      </c>
      <c r="AC27" s="112">
        <f t="shared" si="14"/>
        <v>0</v>
      </c>
      <c r="AD27" s="112">
        <f t="shared" si="14"/>
        <v>0</v>
      </c>
      <c r="AE27" s="112">
        <f t="shared" si="14"/>
        <v>0</v>
      </c>
      <c r="AF27" s="112">
        <f t="shared" si="14"/>
        <v>0</v>
      </c>
      <c r="AG27" s="112">
        <f t="shared" si="14"/>
        <v>0</v>
      </c>
      <c r="AH27" s="112">
        <f t="shared" si="14"/>
        <v>0</v>
      </c>
      <c r="AI27" s="112">
        <f t="shared" si="14"/>
        <v>0</v>
      </c>
      <c r="AJ27" s="180" t="s">
        <v>807</v>
      </c>
      <c r="AK27" s="180"/>
      <c r="AL27" s="112">
        <f t="shared" si="14"/>
        <v>0</v>
      </c>
      <c r="AM27" s="112">
        <f t="shared" si="14"/>
        <v>0</v>
      </c>
      <c r="AN27" s="112">
        <f t="shared" si="14"/>
        <v>0</v>
      </c>
      <c r="AO27" s="112">
        <f t="shared" si="14"/>
        <v>0</v>
      </c>
      <c r="AP27" s="112">
        <f t="shared" si="14"/>
        <v>0</v>
      </c>
      <c r="AQ27" s="112">
        <f t="shared" si="14"/>
        <v>0</v>
      </c>
      <c r="AR27" s="112">
        <f t="shared" si="14"/>
        <v>0</v>
      </c>
      <c r="AS27" s="112">
        <f t="shared" si="14"/>
        <v>0</v>
      </c>
      <c r="AT27" s="112">
        <f t="shared" si="14"/>
        <v>0</v>
      </c>
      <c r="AU27" s="112">
        <f t="shared" si="14"/>
        <v>0</v>
      </c>
      <c r="AV27" s="112">
        <f t="shared" si="14"/>
        <v>0</v>
      </c>
      <c r="AW27" s="112">
        <f t="shared" si="14"/>
        <v>0</v>
      </c>
      <c r="AX27" s="188" t="s">
        <v>866</v>
      </c>
      <c r="AY27" s="188"/>
      <c r="AZ27" s="188"/>
      <c r="BA27" s="188"/>
      <c r="BB27" s="112">
        <f t="shared" si="14"/>
        <v>0</v>
      </c>
      <c r="BC27" s="112">
        <f t="shared" si="14"/>
        <v>0</v>
      </c>
      <c r="BD27" s="112">
        <f t="shared" si="14"/>
        <v>0</v>
      </c>
      <c r="BE27" s="112">
        <f t="shared" si="14"/>
        <v>0</v>
      </c>
      <c r="BF27" s="112">
        <f t="shared" si="14"/>
        <v>0</v>
      </c>
      <c r="BG27" s="112">
        <f t="shared" si="14"/>
        <v>0</v>
      </c>
      <c r="BH27" s="112">
        <f t="shared" si="14"/>
        <v>0</v>
      </c>
      <c r="BI27" s="112">
        <f t="shared" si="14"/>
        <v>0</v>
      </c>
      <c r="BJ27" s="112">
        <f t="shared" si="14"/>
        <v>0</v>
      </c>
      <c r="BK27" s="112">
        <f t="shared" si="14"/>
        <v>0</v>
      </c>
      <c r="BL27" s="112">
        <f t="shared" si="14"/>
        <v>0</v>
      </c>
      <c r="BM27"/>
      <c r="BQ27" s="4">
        <f>+BQ52</f>
        <v>15</v>
      </c>
      <c r="BR27" s="4">
        <f>+BQ53</f>
        <v>27</v>
      </c>
      <c r="BS27" s="4">
        <f>+BQ54</f>
        <v>15</v>
      </c>
      <c r="BT27" s="4">
        <f>+BQ55</f>
        <v>16</v>
      </c>
      <c r="BU27" s="4">
        <f>+BQ56</f>
        <v>12</v>
      </c>
      <c r="BV27" s="4">
        <f>+BQ57</f>
        <v>26</v>
      </c>
      <c r="BW27" s="4">
        <f>+BQ58</f>
        <v>15</v>
      </c>
      <c r="BX27" s="4">
        <f>+BQ59</f>
        <v>29</v>
      </c>
      <c r="BY27" s="4">
        <f>+BQ60</f>
        <v>8</v>
      </c>
      <c r="BZ27" s="4">
        <f>+BQ61</f>
        <v>0</v>
      </c>
      <c r="CA27" s="4">
        <f>+BQ62</f>
        <v>21</v>
      </c>
      <c r="CB27" s="4">
        <f>+BQ63</f>
        <v>17</v>
      </c>
      <c r="CC27" s="4"/>
      <c r="CD27" s="4">
        <f>SUM(BQ27:CB27)</f>
        <v>201</v>
      </c>
      <c r="CE27" s="4">
        <f>SUM(BQ27:CC27)</f>
        <v>201</v>
      </c>
    </row>
    <row r="28" spans="1:86" x14ac:dyDescent="0.25">
      <c r="B28" s="23"/>
      <c r="AV28" s="181" t="s">
        <v>913</v>
      </c>
      <c r="AW28" s="181"/>
      <c r="AX28" s="181"/>
      <c r="AY28" s="181"/>
      <c r="AZ28" s="181"/>
      <c r="BA28" s="181"/>
      <c r="BB28" s="181"/>
      <c r="BC28" s="181"/>
      <c r="BQ28" s="20">
        <f>+BQ27/BQ26</f>
        <v>1.875</v>
      </c>
      <c r="BR28" s="20">
        <f t="shared" ref="BR28:CB28" si="15">+BR27/BR26</f>
        <v>2.25</v>
      </c>
      <c r="BS28" s="20">
        <f t="shared" si="15"/>
        <v>2.1428571428571428</v>
      </c>
      <c r="BT28" s="20">
        <f t="shared" si="15"/>
        <v>2</v>
      </c>
      <c r="BU28" s="20">
        <f t="shared" si="15"/>
        <v>1.7142857142857142</v>
      </c>
      <c r="BV28" s="20">
        <f t="shared" si="15"/>
        <v>2.6</v>
      </c>
      <c r="BW28" s="20">
        <f t="shared" si="15"/>
        <v>1.6666666666666667</v>
      </c>
      <c r="BX28" s="20">
        <f t="shared" si="15"/>
        <v>2.0714285714285716</v>
      </c>
      <c r="BY28" s="20">
        <f t="shared" si="15"/>
        <v>2.6666666666666665</v>
      </c>
      <c r="BZ28" s="20" t="e">
        <f t="shared" si="15"/>
        <v>#DIV/0!</v>
      </c>
      <c r="CA28" s="20">
        <f t="shared" si="15"/>
        <v>1.9090909090909092</v>
      </c>
      <c r="CB28" s="20">
        <f t="shared" si="15"/>
        <v>2.8333333333333335</v>
      </c>
      <c r="CC28" s="20"/>
      <c r="CD28" s="20">
        <f>+CD27/CD26</f>
        <v>2.1157894736842104</v>
      </c>
      <c r="CE28" s="20">
        <f>+CE26/CE27</f>
        <v>4.9751243781094526E-3</v>
      </c>
    </row>
    <row r="29" spans="1:86" x14ac:dyDescent="0.25">
      <c r="A29" t="s">
        <v>113</v>
      </c>
      <c r="B29" s="23"/>
      <c r="F29" s="4">
        <v>0</v>
      </c>
      <c r="G29" s="4">
        <v>0</v>
      </c>
      <c r="H29" s="4">
        <v>0</v>
      </c>
      <c r="I29" s="4">
        <v>0</v>
      </c>
      <c r="J29" s="4">
        <v>0</v>
      </c>
      <c r="K29" s="4">
        <v>0</v>
      </c>
      <c r="L29" s="4">
        <v>0</v>
      </c>
      <c r="M29" s="4">
        <v>0</v>
      </c>
      <c r="N29" s="4">
        <v>0</v>
      </c>
      <c r="O29" s="4">
        <v>1</v>
      </c>
      <c r="P29" s="4">
        <v>0</v>
      </c>
      <c r="Q29" s="4">
        <v>0</v>
      </c>
      <c r="R29" s="4">
        <v>0</v>
      </c>
      <c r="S29" s="4">
        <v>0</v>
      </c>
      <c r="T29" s="4">
        <v>0</v>
      </c>
      <c r="U29" s="4">
        <v>0</v>
      </c>
      <c r="V29" s="4">
        <v>0</v>
      </c>
      <c r="W29" s="4">
        <v>2</v>
      </c>
      <c r="X29" s="4">
        <v>1</v>
      </c>
      <c r="Y29" s="4">
        <v>1</v>
      </c>
      <c r="Z29" s="4">
        <v>0</v>
      </c>
      <c r="AA29" s="4">
        <v>0</v>
      </c>
      <c r="AB29" s="4">
        <v>0</v>
      </c>
      <c r="AC29" s="4">
        <v>0</v>
      </c>
      <c r="AD29" s="4">
        <v>0</v>
      </c>
      <c r="AE29" s="4">
        <v>0</v>
      </c>
      <c r="AF29" s="4">
        <v>0</v>
      </c>
      <c r="AG29" s="4">
        <v>1</v>
      </c>
      <c r="AH29" s="4">
        <v>0</v>
      </c>
      <c r="AI29" s="4">
        <v>0</v>
      </c>
      <c r="AJ29" s="4">
        <v>0</v>
      </c>
      <c r="AK29" s="4">
        <v>2</v>
      </c>
      <c r="AL29" s="4">
        <v>1</v>
      </c>
      <c r="AM29" s="4">
        <v>0</v>
      </c>
      <c r="AN29" s="4">
        <v>1</v>
      </c>
      <c r="AO29" s="4">
        <v>0</v>
      </c>
      <c r="AP29" s="4">
        <v>0</v>
      </c>
      <c r="AQ29" s="4">
        <v>1</v>
      </c>
      <c r="AR29" s="4">
        <v>0</v>
      </c>
      <c r="AS29" s="4">
        <v>0</v>
      </c>
      <c r="AT29" s="4">
        <v>0</v>
      </c>
      <c r="AU29" s="4">
        <v>0</v>
      </c>
      <c r="AV29" s="4">
        <v>0</v>
      </c>
      <c r="AW29" s="4">
        <v>0</v>
      </c>
      <c r="AX29" s="4">
        <v>0</v>
      </c>
      <c r="AY29" s="4">
        <v>1</v>
      </c>
      <c r="AZ29" s="4">
        <v>4</v>
      </c>
      <c r="BA29" s="4">
        <v>0</v>
      </c>
      <c r="BB29" s="4">
        <v>0</v>
      </c>
      <c r="BC29" s="4">
        <v>0</v>
      </c>
      <c r="BD29" s="4">
        <v>0</v>
      </c>
      <c r="BE29" s="4">
        <v>0</v>
      </c>
      <c r="BF29" s="4">
        <v>0</v>
      </c>
      <c r="BG29" s="4">
        <v>0</v>
      </c>
      <c r="BH29" s="4">
        <v>0</v>
      </c>
      <c r="BI29" s="4">
        <v>0</v>
      </c>
      <c r="BJ29" s="4">
        <v>0</v>
      </c>
      <c r="BK29" s="4">
        <v>0</v>
      </c>
      <c r="BL29" s="4">
        <v>0</v>
      </c>
      <c r="BM29" s="4">
        <f>SUM(F29:BL29)</f>
        <v>16</v>
      </c>
      <c r="BQ29" s="30"/>
      <c r="BR29" s="30"/>
      <c r="BS29" s="30"/>
      <c r="BT29" s="30"/>
      <c r="BU29" s="30"/>
      <c r="BV29" s="30"/>
      <c r="BW29" s="30"/>
      <c r="BX29" s="30"/>
      <c r="BY29" s="30"/>
      <c r="BZ29" s="30"/>
      <c r="CA29" s="30"/>
      <c r="CB29" s="30"/>
      <c r="CC29" s="30"/>
      <c r="CD29" s="30"/>
      <c r="CE29" s="30"/>
    </row>
    <row r="30" spans="1:86" x14ac:dyDescent="0.25">
      <c r="A30" t="s">
        <v>114</v>
      </c>
      <c r="B30" s="23"/>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2</v>
      </c>
      <c r="Y30" s="4">
        <v>0</v>
      </c>
      <c r="Z30" s="4">
        <v>1</v>
      </c>
      <c r="AA30" s="4">
        <v>1</v>
      </c>
      <c r="AB30" s="4">
        <v>0</v>
      </c>
      <c r="AC30" s="4">
        <v>0</v>
      </c>
      <c r="AD30" s="4">
        <v>0</v>
      </c>
      <c r="AE30" s="4">
        <v>0</v>
      </c>
      <c r="AF30" s="4">
        <v>0</v>
      </c>
      <c r="AG30" s="4">
        <v>0</v>
      </c>
      <c r="AH30" s="4">
        <v>1</v>
      </c>
      <c r="AI30" s="4">
        <v>0</v>
      </c>
      <c r="AJ30" s="4">
        <v>0</v>
      </c>
      <c r="AK30" s="4">
        <v>0</v>
      </c>
      <c r="AL30" s="4">
        <v>2</v>
      </c>
      <c r="AM30" s="4">
        <v>1</v>
      </c>
      <c r="AN30" s="4">
        <v>0</v>
      </c>
      <c r="AO30" s="4">
        <v>1</v>
      </c>
      <c r="AP30" s="4">
        <v>0</v>
      </c>
      <c r="AQ30" s="4">
        <v>0</v>
      </c>
      <c r="AR30" s="4">
        <v>1</v>
      </c>
      <c r="AS30" s="4">
        <v>0</v>
      </c>
      <c r="AT30" s="4">
        <v>0</v>
      </c>
      <c r="AU30" s="4">
        <v>0</v>
      </c>
      <c r="AV30" s="4">
        <v>0</v>
      </c>
      <c r="AW30" s="4">
        <v>0</v>
      </c>
      <c r="AX30" s="4">
        <v>0</v>
      </c>
      <c r="AY30" s="4">
        <v>0</v>
      </c>
      <c r="AZ30" s="4">
        <v>0</v>
      </c>
      <c r="BA30" s="4">
        <v>0</v>
      </c>
      <c r="BB30" s="4">
        <v>0</v>
      </c>
      <c r="BC30" s="4">
        <v>0</v>
      </c>
      <c r="BD30" s="4">
        <v>0</v>
      </c>
      <c r="BE30" s="4">
        <v>0</v>
      </c>
      <c r="BF30" s="4">
        <v>0</v>
      </c>
      <c r="BG30" s="4">
        <v>0</v>
      </c>
      <c r="BH30" s="4">
        <v>0</v>
      </c>
      <c r="BI30" s="4">
        <v>0</v>
      </c>
      <c r="BJ30" s="4">
        <v>0</v>
      </c>
      <c r="BK30" s="4">
        <v>0</v>
      </c>
      <c r="BL30" s="4">
        <v>0</v>
      </c>
      <c r="BM30" s="4">
        <f>SUM(F30:BL30)</f>
        <v>10</v>
      </c>
      <c r="BQ30" s="4">
        <f>BQ27</f>
        <v>15</v>
      </c>
      <c r="BR30" s="4">
        <f t="shared" ref="BR30:CB30" si="16">BR27</f>
        <v>27</v>
      </c>
      <c r="BS30" s="4">
        <f t="shared" si="16"/>
        <v>15</v>
      </c>
      <c r="BT30" s="4">
        <f t="shared" si="16"/>
        <v>16</v>
      </c>
      <c r="BU30" s="4">
        <f t="shared" si="16"/>
        <v>12</v>
      </c>
      <c r="BV30" s="4">
        <f t="shared" si="16"/>
        <v>26</v>
      </c>
      <c r="BW30" s="4">
        <f t="shared" si="16"/>
        <v>15</v>
      </c>
      <c r="BX30" s="4">
        <f t="shared" si="16"/>
        <v>29</v>
      </c>
      <c r="BY30" s="4">
        <f t="shared" si="16"/>
        <v>8</v>
      </c>
      <c r="BZ30" s="4">
        <f t="shared" si="16"/>
        <v>0</v>
      </c>
      <c r="CA30" s="4">
        <f t="shared" si="16"/>
        <v>21</v>
      </c>
      <c r="CB30" s="4">
        <f t="shared" si="16"/>
        <v>17</v>
      </c>
      <c r="CC30" s="4"/>
      <c r="CD30" s="4">
        <f>CD27</f>
        <v>201</v>
      </c>
      <c r="CE30" s="4"/>
    </row>
    <row r="31" spans="1:86" x14ac:dyDescent="0.25">
      <c r="A31" t="s">
        <v>115</v>
      </c>
      <c r="B31" s="23"/>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27">
        <v>1</v>
      </c>
      <c r="AH31" s="4">
        <v>0</v>
      </c>
      <c r="AI31" s="4">
        <v>0</v>
      </c>
      <c r="AJ31" s="4">
        <v>0</v>
      </c>
      <c r="AK31" s="4">
        <v>0</v>
      </c>
      <c r="AL31" s="4">
        <v>0</v>
      </c>
      <c r="AM31" s="4">
        <v>0</v>
      </c>
      <c r="AN31" s="4">
        <v>0</v>
      </c>
      <c r="AO31" s="4">
        <v>0</v>
      </c>
      <c r="AP31" s="4">
        <v>0</v>
      </c>
      <c r="AQ31" s="4">
        <v>0</v>
      </c>
      <c r="AR31" s="4">
        <v>0</v>
      </c>
      <c r="AS31" s="4">
        <v>0</v>
      </c>
      <c r="AT31" s="27">
        <v>2</v>
      </c>
      <c r="AU31" s="27">
        <v>2</v>
      </c>
      <c r="AV31" s="27">
        <v>1</v>
      </c>
      <c r="AW31" s="27">
        <v>1</v>
      </c>
      <c r="AX31" s="27">
        <v>1</v>
      </c>
      <c r="AY31" s="4">
        <v>0</v>
      </c>
      <c r="AZ31" s="4">
        <v>0</v>
      </c>
      <c r="BA31" s="4">
        <v>0</v>
      </c>
      <c r="BB31" s="4">
        <v>0</v>
      </c>
      <c r="BC31" s="4">
        <v>0</v>
      </c>
      <c r="BD31" s="4">
        <v>0</v>
      </c>
      <c r="BE31" s="4">
        <v>0</v>
      </c>
      <c r="BF31" s="4">
        <v>0</v>
      </c>
      <c r="BG31" s="4">
        <v>0</v>
      </c>
      <c r="BH31" s="4">
        <v>0</v>
      </c>
      <c r="BI31" s="4">
        <v>0</v>
      </c>
      <c r="BJ31" s="4">
        <v>0</v>
      </c>
      <c r="BK31" s="4">
        <v>0</v>
      </c>
      <c r="BL31" s="4">
        <v>0</v>
      </c>
      <c r="BM31" s="4">
        <f>SUM(F31:BL31)</f>
        <v>8</v>
      </c>
      <c r="BQ31" s="20">
        <f>BQ30/BQ26</f>
        <v>1.875</v>
      </c>
      <c r="BR31" s="20">
        <f t="shared" ref="BR31:CD31" si="17">BR30/BR26</f>
        <v>2.25</v>
      </c>
      <c r="BS31" s="20">
        <f t="shared" si="17"/>
        <v>2.1428571428571428</v>
      </c>
      <c r="BT31" s="20">
        <f t="shared" si="17"/>
        <v>2</v>
      </c>
      <c r="BU31" s="20">
        <f t="shared" si="17"/>
        <v>1.7142857142857142</v>
      </c>
      <c r="BV31" s="20">
        <f t="shared" si="17"/>
        <v>2.6</v>
      </c>
      <c r="BW31" s="20">
        <f t="shared" si="17"/>
        <v>1.6666666666666667</v>
      </c>
      <c r="BX31" s="20">
        <f t="shared" si="17"/>
        <v>2.0714285714285716</v>
      </c>
      <c r="BY31" s="20">
        <f t="shared" si="17"/>
        <v>2.6666666666666665</v>
      </c>
      <c r="BZ31" s="20" t="e">
        <f t="shared" si="17"/>
        <v>#DIV/0!</v>
      </c>
      <c r="CA31" s="20">
        <f t="shared" si="17"/>
        <v>1.9090909090909092</v>
      </c>
      <c r="CB31" s="20">
        <f t="shared" si="17"/>
        <v>2.8333333333333335</v>
      </c>
      <c r="CC31" s="20"/>
      <c r="CD31" s="20">
        <f t="shared" si="17"/>
        <v>2.1157894736842104</v>
      </c>
      <c r="CE31" s="20"/>
    </row>
    <row r="32" spans="1:86" x14ac:dyDescent="0.25">
      <c r="B32" s="23"/>
      <c r="BQ32" s="30"/>
      <c r="BR32" s="30"/>
      <c r="BS32" s="30"/>
      <c r="BT32" s="30"/>
      <c r="BU32" s="30"/>
      <c r="BV32" s="30"/>
      <c r="BW32" s="30"/>
      <c r="BX32" s="30"/>
      <c r="BY32" s="30"/>
      <c r="BZ32" s="30"/>
      <c r="CA32" s="30"/>
      <c r="CB32" s="30"/>
      <c r="CC32" s="30"/>
      <c r="CD32" s="30"/>
      <c r="CE32" s="30"/>
    </row>
    <row r="33" spans="1:86" ht="12" customHeight="1" x14ac:dyDescent="0.25">
      <c r="A33" s="1" t="s">
        <v>50</v>
      </c>
      <c r="F33" s="4">
        <f>SUM(F2:F15)</f>
        <v>0</v>
      </c>
      <c r="G33" s="4">
        <f t="shared" ref="G33:BC33" si="18">SUM(G2:G15)</f>
        <v>0</v>
      </c>
      <c r="H33" s="4">
        <f t="shared" si="18"/>
        <v>0</v>
      </c>
      <c r="I33" s="4">
        <f t="shared" si="18"/>
        <v>0</v>
      </c>
      <c r="J33" s="4">
        <f t="shared" si="18"/>
        <v>7</v>
      </c>
      <c r="K33" s="4">
        <f t="shared" si="18"/>
        <v>0</v>
      </c>
      <c r="L33" s="4">
        <f t="shared" si="18"/>
        <v>2</v>
      </c>
      <c r="M33" s="4">
        <f t="shared" si="18"/>
        <v>5</v>
      </c>
      <c r="N33" s="4">
        <f t="shared" si="18"/>
        <v>0</v>
      </c>
      <c r="O33" s="4">
        <f t="shared" si="18"/>
        <v>1</v>
      </c>
      <c r="P33" s="4">
        <f t="shared" si="18"/>
        <v>4</v>
      </c>
      <c r="Q33" s="4">
        <f t="shared" si="18"/>
        <v>1</v>
      </c>
      <c r="R33" s="4">
        <f t="shared" si="18"/>
        <v>5</v>
      </c>
      <c r="S33" s="4">
        <f t="shared" si="18"/>
        <v>1</v>
      </c>
      <c r="T33" s="4">
        <f t="shared" si="18"/>
        <v>4</v>
      </c>
      <c r="U33" s="4">
        <f t="shared" si="18"/>
        <v>3</v>
      </c>
      <c r="V33" s="4">
        <f t="shared" si="18"/>
        <v>1</v>
      </c>
      <c r="W33" s="4">
        <f t="shared" si="18"/>
        <v>10</v>
      </c>
      <c r="X33" s="4">
        <f t="shared" si="18"/>
        <v>7</v>
      </c>
      <c r="Y33" s="4">
        <f t="shared" si="18"/>
        <v>3</v>
      </c>
      <c r="Z33" s="4">
        <f t="shared" si="18"/>
        <v>8</v>
      </c>
      <c r="AA33" s="4">
        <f t="shared" si="18"/>
        <v>5</v>
      </c>
      <c r="AB33" s="4">
        <f t="shared" si="18"/>
        <v>7</v>
      </c>
      <c r="AC33" s="4">
        <f t="shared" si="18"/>
        <v>2</v>
      </c>
      <c r="AD33" s="4">
        <f t="shared" si="18"/>
        <v>9</v>
      </c>
      <c r="AE33" s="4">
        <f t="shared" si="18"/>
        <v>0</v>
      </c>
      <c r="AF33" s="4">
        <f t="shared" si="18"/>
        <v>0</v>
      </c>
      <c r="AG33" s="4">
        <f t="shared" si="18"/>
        <v>3</v>
      </c>
      <c r="AH33" s="4">
        <f t="shared" si="18"/>
        <v>4</v>
      </c>
      <c r="AI33" s="4">
        <f t="shared" si="18"/>
        <v>6</v>
      </c>
      <c r="AJ33" s="4">
        <f t="shared" si="18"/>
        <v>3</v>
      </c>
      <c r="AK33" s="4">
        <f t="shared" si="18"/>
        <v>11</v>
      </c>
      <c r="AL33" s="4">
        <f t="shared" si="18"/>
        <v>4</v>
      </c>
      <c r="AM33" s="4">
        <f t="shared" si="18"/>
        <v>7</v>
      </c>
      <c r="AN33" s="4">
        <f t="shared" si="18"/>
        <v>4</v>
      </c>
      <c r="AO33" s="4">
        <f t="shared" si="18"/>
        <v>5</v>
      </c>
      <c r="AP33" s="4">
        <f t="shared" si="18"/>
        <v>5</v>
      </c>
      <c r="AQ33" s="4">
        <f t="shared" si="18"/>
        <v>0</v>
      </c>
      <c r="AR33" s="4">
        <f t="shared" si="18"/>
        <v>4</v>
      </c>
      <c r="AS33" s="4">
        <f t="shared" si="18"/>
        <v>5</v>
      </c>
      <c r="AT33" s="4">
        <f t="shared" si="18"/>
        <v>6</v>
      </c>
      <c r="AU33" s="4">
        <f t="shared" si="18"/>
        <v>2</v>
      </c>
      <c r="AV33" s="4">
        <f t="shared" si="18"/>
        <v>6</v>
      </c>
      <c r="AW33" s="4">
        <f t="shared" si="18"/>
        <v>5</v>
      </c>
      <c r="AX33" s="4">
        <f t="shared" si="18"/>
        <v>1</v>
      </c>
      <c r="AY33" s="4">
        <f t="shared" si="18"/>
        <v>9</v>
      </c>
      <c r="AZ33" s="4">
        <f t="shared" si="18"/>
        <v>4</v>
      </c>
      <c r="BA33" s="4">
        <f t="shared" si="18"/>
        <v>0</v>
      </c>
      <c r="BB33" s="4">
        <f t="shared" si="18"/>
        <v>0</v>
      </c>
      <c r="BC33" s="4">
        <f t="shared" si="18"/>
        <v>0</v>
      </c>
      <c r="BD33" s="4">
        <f t="shared" ref="BD33:BL33" si="19">SUM(BD2:BD15)</f>
        <v>0</v>
      </c>
      <c r="BE33" s="4">
        <f t="shared" si="19"/>
        <v>0</v>
      </c>
      <c r="BF33" s="4">
        <f t="shared" si="19"/>
        <v>0</v>
      </c>
      <c r="BG33" s="4">
        <f t="shared" si="19"/>
        <v>0</v>
      </c>
      <c r="BH33" s="4">
        <f t="shared" si="19"/>
        <v>0</v>
      </c>
      <c r="BI33" s="4">
        <f t="shared" si="19"/>
        <v>0</v>
      </c>
      <c r="BJ33" s="4">
        <f t="shared" si="19"/>
        <v>0</v>
      </c>
      <c r="BK33" s="4">
        <f t="shared" si="19"/>
        <v>0</v>
      </c>
      <c r="BL33" s="4">
        <f t="shared" si="19"/>
        <v>0</v>
      </c>
      <c r="BM33" s="4">
        <f>SUM(F33:BL33)</f>
        <v>179</v>
      </c>
      <c r="BO33" s="4"/>
      <c r="CG33" s="21"/>
      <c r="CH33" s="21"/>
    </row>
    <row r="34" spans="1:86" ht="12" customHeight="1" x14ac:dyDescent="0.25">
      <c r="A34" s="1" t="s">
        <v>104</v>
      </c>
      <c r="F34" s="4">
        <f>SUM(F17:F21)</f>
        <v>0</v>
      </c>
      <c r="G34" s="4">
        <f t="shared" ref="G34:BC34" si="20">SUM(G17:G21)</f>
        <v>0</v>
      </c>
      <c r="H34" s="4">
        <f t="shared" si="20"/>
        <v>0</v>
      </c>
      <c r="I34" s="4">
        <f t="shared" si="20"/>
        <v>0</v>
      </c>
      <c r="J34" s="4">
        <f t="shared" si="20"/>
        <v>0</v>
      </c>
      <c r="K34" s="4">
        <f t="shared" si="20"/>
        <v>0</v>
      </c>
      <c r="L34" s="4">
        <f t="shared" si="20"/>
        <v>0</v>
      </c>
      <c r="M34" s="4">
        <f t="shared" si="20"/>
        <v>0</v>
      </c>
      <c r="N34" s="4">
        <f t="shared" si="20"/>
        <v>2</v>
      </c>
      <c r="O34" s="4">
        <f t="shared" si="20"/>
        <v>0</v>
      </c>
      <c r="P34" s="4">
        <f t="shared" si="20"/>
        <v>2</v>
      </c>
      <c r="Q34" s="4">
        <f t="shared" si="20"/>
        <v>2</v>
      </c>
      <c r="R34" s="4">
        <f t="shared" si="20"/>
        <v>0</v>
      </c>
      <c r="S34" s="4">
        <f t="shared" si="20"/>
        <v>2</v>
      </c>
      <c r="T34" s="4">
        <f t="shared" si="20"/>
        <v>3</v>
      </c>
      <c r="U34" s="4">
        <f t="shared" si="20"/>
        <v>1</v>
      </c>
      <c r="V34" s="4">
        <f t="shared" si="20"/>
        <v>0</v>
      </c>
      <c r="W34" s="4">
        <f t="shared" si="20"/>
        <v>4</v>
      </c>
      <c r="X34" s="4">
        <f t="shared" si="20"/>
        <v>4</v>
      </c>
      <c r="Y34" s="4">
        <f t="shared" si="20"/>
        <v>0</v>
      </c>
      <c r="Z34" s="4">
        <f t="shared" si="20"/>
        <v>0</v>
      </c>
      <c r="AA34" s="4">
        <f t="shared" si="20"/>
        <v>1</v>
      </c>
      <c r="AB34" s="4">
        <f t="shared" si="20"/>
        <v>0</v>
      </c>
      <c r="AC34" s="4">
        <f t="shared" si="20"/>
        <v>1</v>
      </c>
      <c r="AD34" s="4">
        <f t="shared" si="20"/>
        <v>0</v>
      </c>
      <c r="AE34" s="4">
        <f t="shared" si="20"/>
        <v>0</v>
      </c>
      <c r="AF34" s="4">
        <f t="shared" si="20"/>
        <v>0</v>
      </c>
      <c r="AG34" s="4">
        <f t="shared" si="20"/>
        <v>1</v>
      </c>
      <c r="AH34" s="4">
        <f t="shared" si="20"/>
        <v>1</v>
      </c>
      <c r="AI34" s="4">
        <f t="shared" si="20"/>
        <v>0</v>
      </c>
      <c r="AJ34" s="4">
        <f t="shared" si="20"/>
        <v>0</v>
      </c>
      <c r="AK34" s="4">
        <f t="shared" si="20"/>
        <v>1</v>
      </c>
      <c r="AL34" s="4">
        <f t="shared" si="20"/>
        <v>0</v>
      </c>
      <c r="AM34" s="4">
        <f t="shared" si="20"/>
        <v>1</v>
      </c>
      <c r="AN34" s="4">
        <f t="shared" si="20"/>
        <v>0</v>
      </c>
      <c r="AO34" s="4">
        <f t="shared" si="20"/>
        <v>1</v>
      </c>
      <c r="AP34" s="4">
        <f t="shared" si="20"/>
        <v>0</v>
      </c>
      <c r="AQ34" s="4">
        <f t="shared" si="20"/>
        <v>1</v>
      </c>
      <c r="AR34" s="4">
        <f t="shared" si="20"/>
        <v>1</v>
      </c>
      <c r="AS34" s="4">
        <f t="shared" si="20"/>
        <v>0</v>
      </c>
      <c r="AT34" s="4">
        <f t="shared" si="20"/>
        <v>0</v>
      </c>
      <c r="AU34" s="4">
        <f t="shared" si="20"/>
        <v>0</v>
      </c>
      <c r="AV34" s="4">
        <f t="shared" si="20"/>
        <v>0</v>
      </c>
      <c r="AW34" s="4">
        <f t="shared" si="20"/>
        <v>0</v>
      </c>
      <c r="AX34" s="4">
        <f t="shared" si="20"/>
        <v>0</v>
      </c>
      <c r="AY34" s="4">
        <f t="shared" si="20"/>
        <v>0</v>
      </c>
      <c r="AZ34" s="4">
        <f t="shared" si="20"/>
        <v>0</v>
      </c>
      <c r="BA34" s="4">
        <f t="shared" si="20"/>
        <v>0</v>
      </c>
      <c r="BB34" s="4">
        <f t="shared" si="20"/>
        <v>0</v>
      </c>
      <c r="BC34" s="4">
        <f t="shared" si="20"/>
        <v>0</v>
      </c>
      <c r="BD34" s="4">
        <f t="shared" ref="BD34:BL34" si="21">SUM(BD17:BD21)</f>
        <v>0</v>
      </c>
      <c r="BE34" s="4">
        <f t="shared" si="21"/>
        <v>0</v>
      </c>
      <c r="BF34" s="4">
        <f t="shared" si="21"/>
        <v>0</v>
      </c>
      <c r="BG34" s="4">
        <f t="shared" si="21"/>
        <v>0</v>
      </c>
      <c r="BH34" s="4">
        <f t="shared" si="21"/>
        <v>0</v>
      </c>
      <c r="BI34" s="4">
        <f t="shared" si="21"/>
        <v>0</v>
      </c>
      <c r="BJ34" s="4">
        <f t="shared" si="21"/>
        <v>0</v>
      </c>
      <c r="BK34" s="4">
        <f t="shared" si="21"/>
        <v>0</v>
      </c>
      <c r="BL34" s="4">
        <f t="shared" si="21"/>
        <v>0</v>
      </c>
      <c r="BM34" s="4">
        <f>SUM(F34:BL34)</f>
        <v>29</v>
      </c>
      <c r="BN34" s="6">
        <f>+BM33+BM34</f>
        <v>208</v>
      </c>
      <c r="BO34" s="4"/>
      <c r="BP34" s="6" t="s">
        <v>751</v>
      </c>
      <c r="BQ34" s="4">
        <f>SUM(BQ2:BQ15)</f>
        <v>8</v>
      </c>
      <c r="BR34" s="4">
        <f t="shared" ref="BR34:CB34" si="22">SUM(BR2:BR15)</f>
        <v>10</v>
      </c>
      <c r="BS34" s="4">
        <f t="shared" si="22"/>
        <v>6</v>
      </c>
      <c r="BT34" s="4">
        <f t="shared" si="22"/>
        <v>5</v>
      </c>
      <c r="BU34" s="4">
        <f t="shared" si="22"/>
        <v>4</v>
      </c>
      <c r="BV34" s="4">
        <f t="shared" si="22"/>
        <v>10</v>
      </c>
      <c r="BW34" s="4">
        <f t="shared" si="22"/>
        <v>5</v>
      </c>
      <c r="BX34" s="4">
        <f t="shared" si="22"/>
        <v>11</v>
      </c>
      <c r="BY34" s="4">
        <f t="shared" si="22"/>
        <v>3</v>
      </c>
      <c r="BZ34" s="4">
        <f t="shared" si="22"/>
        <v>0</v>
      </c>
      <c r="CA34" s="4">
        <f t="shared" si="22"/>
        <v>9</v>
      </c>
      <c r="CB34" s="4">
        <f t="shared" si="22"/>
        <v>5</v>
      </c>
      <c r="CG34" s="21"/>
      <c r="CH34" s="21"/>
    </row>
    <row r="35" spans="1:86" ht="12" customHeight="1" x14ac:dyDescent="0.25">
      <c r="A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6" t="s">
        <v>752</v>
      </c>
      <c r="BQ35" s="4">
        <f>SUM(BQ17:BQ21)</f>
        <v>0</v>
      </c>
      <c r="BR35" s="4">
        <f t="shared" ref="BR35:CB35" si="23">SUM(BR17:BR21)</f>
        <v>2</v>
      </c>
      <c r="BS35" s="4">
        <f t="shared" si="23"/>
        <v>1</v>
      </c>
      <c r="BT35" s="4">
        <f t="shared" si="23"/>
        <v>3</v>
      </c>
      <c r="BU35" s="4">
        <f t="shared" si="23"/>
        <v>3</v>
      </c>
      <c r="BV35" s="4">
        <f t="shared" si="23"/>
        <v>0</v>
      </c>
      <c r="BW35" s="4">
        <f t="shared" si="23"/>
        <v>4</v>
      </c>
      <c r="BX35" s="4">
        <f t="shared" si="23"/>
        <v>3</v>
      </c>
      <c r="BY35" s="4">
        <f t="shared" si="23"/>
        <v>0</v>
      </c>
      <c r="BZ35" s="4">
        <f t="shared" si="23"/>
        <v>0</v>
      </c>
      <c r="CA35" s="4">
        <f t="shared" si="23"/>
        <v>2</v>
      </c>
      <c r="CB35" s="4">
        <f t="shared" si="23"/>
        <v>1</v>
      </c>
      <c r="CG35" s="3"/>
      <c r="CH35" s="3"/>
    </row>
    <row r="36" spans="1:86" ht="12" customHeight="1" x14ac:dyDescent="0.25">
      <c r="A36" s="24" t="s">
        <v>36</v>
      </c>
      <c r="AA36" s="3"/>
      <c r="AB36" s="3"/>
      <c r="AC36" s="3"/>
      <c r="AD36" s="3"/>
      <c r="AE36" s="3"/>
      <c r="AF36" s="3"/>
      <c r="AG36" s="3"/>
      <c r="AH36" s="3"/>
      <c r="AI36" s="3"/>
      <c r="AJ36" s="3"/>
      <c r="AK36" s="3"/>
      <c r="AL36" s="3"/>
      <c r="AM36" s="3"/>
      <c r="BO36" s="28" t="s">
        <v>39</v>
      </c>
      <c r="CG36" s="28"/>
      <c r="CH36" s="28"/>
    </row>
    <row r="37" spans="1:86" ht="12" customHeight="1" x14ac:dyDescent="0.25">
      <c r="A37" s="1" t="s">
        <v>16</v>
      </c>
      <c r="F37" s="4"/>
      <c r="G37" s="4"/>
      <c r="H37" s="4"/>
      <c r="I37" s="4"/>
      <c r="J37" s="4"/>
      <c r="K37" s="4"/>
      <c r="L37" s="4"/>
      <c r="M37" s="4"/>
      <c r="N37" s="4"/>
      <c r="O37" s="4"/>
      <c r="P37" s="4">
        <v>2</v>
      </c>
      <c r="Q37" s="4">
        <v>1</v>
      </c>
      <c r="R37" s="4"/>
      <c r="S37" s="4"/>
      <c r="T37" s="4"/>
      <c r="U37" s="4"/>
      <c r="V37" s="4"/>
      <c r="W37" s="4"/>
      <c r="X37" s="4"/>
      <c r="Y37" s="4"/>
      <c r="Z37" s="4">
        <v>1</v>
      </c>
      <c r="AA37" s="4"/>
      <c r="AB37" s="4">
        <v>1</v>
      </c>
      <c r="AC37" s="4"/>
      <c r="AD37" s="4">
        <v>2</v>
      </c>
      <c r="AE37" s="4"/>
      <c r="AF37" s="4"/>
      <c r="AG37" s="4"/>
      <c r="AH37" s="4"/>
      <c r="AI37" s="4"/>
      <c r="AJ37" s="4"/>
      <c r="AK37" s="4">
        <v>3</v>
      </c>
      <c r="AL37" s="4">
        <v>1</v>
      </c>
      <c r="AM37" s="4"/>
      <c r="AN37" s="4"/>
      <c r="AO37" s="4"/>
      <c r="AP37" s="4"/>
      <c r="AQ37" s="4"/>
      <c r="AR37" s="4">
        <v>1</v>
      </c>
      <c r="AS37" s="4">
        <v>1</v>
      </c>
      <c r="AT37" s="4">
        <v>1</v>
      </c>
      <c r="AU37" s="4"/>
      <c r="AV37" s="4">
        <v>1</v>
      </c>
      <c r="AW37" s="4"/>
      <c r="AX37" s="4"/>
      <c r="AY37" s="4"/>
      <c r="AZ37" s="4"/>
      <c r="BA37" s="4"/>
      <c r="BB37" s="4"/>
      <c r="BC37" s="4"/>
      <c r="BD37" s="4"/>
      <c r="BE37" s="4"/>
      <c r="BF37" s="4"/>
      <c r="BG37" s="4"/>
      <c r="BH37" s="4"/>
      <c r="BI37" s="4"/>
      <c r="BJ37" s="4"/>
      <c r="BK37" s="4"/>
      <c r="BL37" s="4"/>
      <c r="BM37" s="4">
        <f t="shared" ref="BM37:BM48" si="24">SUM(F37:BK37)</f>
        <v>15</v>
      </c>
      <c r="BN37" s="31">
        <f>BM37/(SUM(BQ2:BQ15))</f>
        <v>1.875</v>
      </c>
      <c r="BO37" s="4">
        <v>1</v>
      </c>
      <c r="CG37" s="21"/>
      <c r="CH37" s="21"/>
    </row>
    <row r="38" spans="1:86" ht="12" customHeight="1" x14ac:dyDescent="0.25">
      <c r="A38" s="1" t="s">
        <v>20</v>
      </c>
      <c r="F38" s="4"/>
      <c r="G38" s="4"/>
      <c r="H38" s="4"/>
      <c r="I38" s="4"/>
      <c r="J38" s="4"/>
      <c r="K38" s="4"/>
      <c r="L38" s="4">
        <v>1</v>
      </c>
      <c r="M38" s="4">
        <v>1</v>
      </c>
      <c r="N38" s="4"/>
      <c r="O38" s="4"/>
      <c r="P38" s="4"/>
      <c r="Q38" s="4"/>
      <c r="R38" s="4"/>
      <c r="S38" s="4"/>
      <c r="T38" s="4"/>
      <c r="U38" s="4">
        <v>1</v>
      </c>
      <c r="V38" s="4">
        <v>1</v>
      </c>
      <c r="W38" s="4">
        <v>1</v>
      </c>
      <c r="X38" s="4">
        <v>3</v>
      </c>
      <c r="Y38" s="4"/>
      <c r="Z38" s="4"/>
      <c r="AA38" s="4"/>
      <c r="AB38" s="4">
        <v>1</v>
      </c>
      <c r="AC38" s="4"/>
      <c r="AD38" s="4"/>
      <c r="AE38" s="4"/>
      <c r="AF38" s="4"/>
      <c r="AG38" s="4">
        <v>1</v>
      </c>
      <c r="AH38" s="4">
        <v>2</v>
      </c>
      <c r="AI38" s="4"/>
      <c r="AJ38" s="4"/>
      <c r="AK38" s="4">
        <v>1</v>
      </c>
      <c r="AL38" s="4">
        <v>1</v>
      </c>
      <c r="AM38" s="4">
        <v>1</v>
      </c>
      <c r="AN38" s="4"/>
      <c r="AO38" s="4">
        <v>1</v>
      </c>
      <c r="AP38" s="4">
        <v>1</v>
      </c>
      <c r="AQ38" s="4"/>
      <c r="AR38" s="4"/>
      <c r="AS38" s="4"/>
      <c r="AT38" s="4">
        <v>1</v>
      </c>
      <c r="AU38" s="4">
        <v>1</v>
      </c>
      <c r="AV38" s="4">
        <v>1</v>
      </c>
      <c r="AW38" s="4">
        <v>1</v>
      </c>
      <c r="AX38" s="4"/>
      <c r="AY38" s="4"/>
      <c r="AZ38" s="4">
        <v>2</v>
      </c>
      <c r="BA38" s="4"/>
      <c r="BB38" s="4"/>
      <c r="BC38" s="4"/>
      <c r="BD38" s="4"/>
      <c r="BE38" s="4"/>
      <c r="BF38" s="4"/>
      <c r="BG38" s="4"/>
      <c r="BH38" s="4"/>
      <c r="BI38" s="4"/>
      <c r="BJ38" s="4"/>
      <c r="BK38" s="4"/>
      <c r="BL38" s="4"/>
      <c r="BM38" s="4">
        <f t="shared" si="24"/>
        <v>23</v>
      </c>
      <c r="BN38" s="31">
        <f>+BM38/(SUM(BR2:BR15))</f>
        <v>2.2999999999999998</v>
      </c>
      <c r="BO38" s="4">
        <v>1</v>
      </c>
      <c r="CG38" s="21"/>
      <c r="CH38" s="21"/>
    </row>
    <row r="39" spans="1:86" ht="12" customHeight="1" x14ac:dyDescent="0.25">
      <c r="A39" s="1" t="s">
        <v>21</v>
      </c>
      <c r="F39" s="4"/>
      <c r="G39" s="4"/>
      <c r="H39" s="4"/>
      <c r="I39" s="4"/>
      <c r="J39" s="4"/>
      <c r="K39" s="4"/>
      <c r="L39" s="4"/>
      <c r="M39" s="4">
        <v>2</v>
      </c>
      <c r="N39" s="4"/>
      <c r="O39" s="4"/>
      <c r="P39" s="4"/>
      <c r="Q39" s="4"/>
      <c r="R39" s="4"/>
      <c r="S39" s="4"/>
      <c r="T39" s="4"/>
      <c r="U39" s="4"/>
      <c r="V39" s="4"/>
      <c r="W39" s="4"/>
      <c r="X39" s="4"/>
      <c r="Y39" s="4"/>
      <c r="Z39" s="4">
        <v>1</v>
      </c>
      <c r="AA39" s="4">
        <v>2</v>
      </c>
      <c r="AB39" s="4">
        <v>2</v>
      </c>
      <c r="AC39" s="4"/>
      <c r="AD39" s="4"/>
      <c r="AE39" s="4"/>
      <c r="AF39" s="4"/>
      <c r="AG39" s="4"/>
      <c r="AH39" s="4"/>
      <c r="AI39" s="4">
        <v>1</v>
      </c>
      <c r="AJ39" s="4">
        <v>1</v>
      </c>
      <c r="AK39" s="4"/>
      <c r="AL39" s="4"/>
      <c r="AM39" s="4">
        <v>1</v>
      </c>
      <c r="AN39" s="4"/>
      <c r="AO39" s="4">
        <v>1</v>
      </c>
      <c r="AP39" s="4">
        <v>1</v>
      </c>
      <c r="AQ39" s="4"/>
      <c r="AR39" s="4"/>
      <c r="AS39" s="4"/>
      <c r="AT39" s="4">
        <v>1</v>
      </c>
      <c r="AU39" s="4"/>
      <c r="AV39" s="4">
        <v>1</v>
      </c>
      <c r="AW39" s="4"/>
      <c r="AX39" s="4"/>
      <c r="AY39" s="4"/>
      <c r="AZ39" s="4">
        <v>0</v>
      </c>
      <c r="BA39" s="4"/>
      <c r="BB39" s="4"/>
      <c r="BC39" s="4"/>
      <c r="BD39" s="4"/>
      <c r="BE39" s="4"/>
      <c r="BF39" s="4"/>
      <c r="BG39" s="4"/>
      <c r="BH39" s="4"/>
      <c r="BI39" s="4"/>
      <c r="BJ39" s="4"/>
      <c r="BK39" s="4"/>
      <c r="BL39" s="4"/>
      <c r="BM39" s="4">
        <f t="shared" si="24"/>
        <v>14</v>
      </c>
      <c r="BN39" s="31">
        <f>BM39/(SUM(BS2:BS15))</f>
        <v>2.3333333333333335</v>
      </c>
      <c r="BO39" s="4"/>
      <c r="CG39" s="21"/>
      <c r="CH39" s="21"/>
    </row>
    <row r="40" spans="1:86" ht="12" customHeight="1" x14ac:dyDescent="0.25">
      <c r="A40" s="1" t="s">
        <v>15</v>
      </c>
      <c r="F40" s="4"/>
      <c r="G40" s="4"/>
      <c r="H40" s="4"/>
      <c r="I40" s="4"/>
      <c r="J40" s="4"/>
      <c r="K40" s="4"/>
      <c r="L40" s="4">
        <v>1</v>
      </c>
      <c r="M40" s="4">
        <v>1</v>
      </c>
      <c r="N40" s="4"/>
      <c r="O40" s="4"/>
      <c r="P40" s="4"/>
      <c r="Q40" s="4"/>
      <c r="R40" s="4"/>
      <c r="S40" s="4"/>
      <c r="T40" s="4">
        <v>1</v>
      </c>
      <c r="U40" s="4"/>
      <c r="V40" s="4"/>
      <c r="W40" s="4">
        <v>2</v>
      </c>
      <c r="X40" s="4"/>
      <c r="Y40" s="4"/>
      <c r="Z40" s="4"/>
      <c r="AA40" s="4"/>
      <c r="AB40" s="4"/>
      <c r="AC40" s="4"/>
      <c r="AD40" s="4"/>
      <c r="AE40" s="4"/>
      <c r="AF40" s="4"/>
      <c r="AG40" s="4"/>
      <c r="AH40" s="4"/>
      <c r="AI40" s="4"/>
      <c r="AJ40" s="4"/>
      <c r="AK40" s="4">
        <v>1</v>
      </c>
      <c r="AL40" s="4">
        <v>1</v>
      </c>
      <c r="AM40" s="4">
        <v>1</v>
      </c>
      <c r="AN40" s="4"/>
      <c r="AO40" s="4"/>
      <c r="AP40" s="4"/>
      <c r="AQ40" s="4"/>
      <c r="AR40" s="4">
        <v>1</v>
      </c>
      <c r="AS40" s="4"/>
      <c r="AT40" s="4"/>
      <c r="AU40" s="4"/>
      <c r="AV40" s="4"/>
      <c r="AW40" s="4">
        <v>1</v>
      </c>
      <c r="AX40" s="4"/>
      <c r="AY40" s="4"/>
      <c r="AZ40" s="4"/>
      <c r="BA40" s="4"/>
      <c r="BB40" s="4"/>
      <c r="BC40" s="4"/>
      <c r="BD40" s="4"/>
      <c r="BE40" s="4"/>
      <c r="BF40" s="4"/>
      <c r="BG40" s="4"/>
      <c r="BH40" s="4"/>
      <c r="BI40" s="4"/>
      <c r="BJ40" s="4"/>
      <c r="BK40" s="4"/>
      <c r="BL40" s="4"/>
      <c r="BM40" s="4">
        <f t="shared" si="24"/>
        <v>10</v>
      </c>
      <c r="BN40" s="31">
        <f>BM40/(SUM(BT2:BT15))</f>
        <v>2</v>
      </c>
      <c r="BO40" s="4">
        <v>1</v>
      </c>
      <c r="CG40" s="21"/>
      <c r="CH40" s="21"/>
    </row>
    <row r="41" spans="1:86" ht="12" customHeight="1" x14ac:dyDescent="0.25">
      <c r="A41" s="1" t="s">
        <v>34</v>
      </c>
      <c r="F41" s="4"/>
      <c r="G41" s="4"/>
      <c r="H41" s="4"/>
      <c r="I41" s="4"/>
      <c r="J41" s="4">
        <v>2</v>
      </c>
      <c r="K41" s="4"/>
      <c r="L41" s="4"/>
      <c r="M41" s="4"/>
      <c r="N41" s="4"/>
      <c r="O41" s="4"/>
      <c r="P41" s="4"/>
      <c r="Q41" s="4"/>
      <c r="R41" s="4"/>
      <c r="S41" s="4"/>
      <c r="T41" s="4"/>
      <c r="U41" s="4"/>
      <c r="V41" s="4"/>
      <c r="W41" s="4">
        <v>2</v>
      </c>
      <c r="X41" s="4">
        <v>1</v>
      </c>
      <c r="Y41" s="4">
        <v>1</v>
      </c>
      <c r="Z41" s="4"/>
      <c r="AA41" s="4"/>
      <c r="AB41" s="4">
        <v>1</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f t="shared" si="24"/>
        <v>7</v>
      </c>
      <c r="BN41" s="31">
        <f>BM41/(SUM(BU2:BU15))</f>
        <v>1.75</v>
      </c>
      <c r="BO41" s="4"/>
      <c r="CG41" s="21"/>
      <c r="CH41" s="21"/>
    </row>
    <row r="42" spans="1:86" ht="12" customHeight="1" x14ac:dyDescent="0.25">
      <c r="A42" s="1" t="s">
        <v>19</v>
      </c>
      <c r="F42" s="4"/>
      <c r="G42" s="4"/>
      <c r="H42" s="4"/>
      <c r="I42" s="4"/>
      <c r="J42" s="4"/>
      <c r="K42" s="4"/>
      <c r="L42" s="4"/>
      <c r="M42" s="4"/>
      <c r="N42" s="4"/>
      <c r="O42" s="4"/>
      <c r="P42" s="4"/>
      <c r="Q42" s="4"/>
      <c r="R42" s="4"/>
      <c r="S42" s="4">
        <v>1</v>
      </c>
      <c r="T42" s="4">
        <v>1</v>
      </c>
      <c r="U42" s="4">
        <v>1</v>
      </c>
      <c r="V42" s="4"/>
      <c r="W42" s="4">
        <v>2</v>
      </c>
      <c r="X42" s="4">
        <v>1</v>
      </c>
      <c r="Y42" s="4"/>
      <c r="Z42" s="4">
        <v>1</v>
      </c>
      <c r="AA42" s="4"/>
      <c r="AB42" s="4"/>
      <c r="AC42" s="4"/>
      <c r="AD42" s="4">
        <v>4</v>
      </c>
      <c r="AE42" s="4"/>
      <c r="AF42" s="4"/>
      <c r="AG42" s="4"/>
      <c r="AH42" s="4">
        <v>1</v>
      </c>
      <c r="AI42" s="4">
        <v>1</v>
      </c>
      <c r="AJ42" s="4"/>
      <c r="AK42" s="4">
        <v>2</v>
      </c>
      <c r="AL42" s="4"/>
      <c r="AM42" s="4">
        <v>2</v>
      </c>
      <c r="AN42" s="4">
        <v>1</v>
      </c>
      <c r="AO42" s="4"/>
      <c r="AP42" s="4">
        <v>1</v>
      </c>
      <c r="AQ42" s="4"/>
      <c r="AR42" s="4">
        <v>1</v>
      </c>
      <c r="AS42" s="4">
        <v>1</v>
      </c>
      <c r="AT42" s="4">
        <v>1</v>
      </c>
      <c r="AU42" s="4">
        <v>1</v>
      </c>
      <c r="AV42" s="4">
        <v>1</v>
      </c>
      <c r="AW42" s="4">
        <v>1</v>
      </c>
      <c r="AX42" s="4">
        <v>1</v>
      </c>
      <c r="AY42" s="4"/>
      <c r="AZ42" s="4"/>
      <c r="BA42" s="4"/>
      <c r="BB42" s="4"/>
      <c r="BC42" s="4"/>
      <c r="BD42" s="4"/>
      <c r="BE42" s="4"/>
      <c r="BF42" s="4"/>
      <c r="BG42" s="4"/>
      <c r="BH42" s="4"/>
      <c r="BI42" s="4"/>
      <c r="BJ42" s="4"/>
      <c r="BK42" s="4"/>
      <c r="BL42" s="4"/>
      <c r="BM42" s="4">
        <f t="shared" si="24"/>
        <v>26</v>
      </c>
      <c r="BN42" s="31">
        <f>BM42/(SUM(BV2:BV15))</f>
        <v>2.6</v>
      </c>
      <c r="BO42" s="4">
        <v>2</v>
      </c>
      <c r="CG42" s="21"/>
      <c r="CH42" s="21"/>
    </row>
    <row r="43" spans="1:86" ht="12" customHeight="1" x14ac:dyDescent="0.25">
      <c r="A43" s="1" t="s">
        <v>28</v>
      </c>
      <c r="F43" s="4"/>
      <c r="G43" s="4"/>
      <c r="H43" s="4"/>
      <c r="I43" s="4"/>
      <c r="J43" s="4">
        <v>1</v>
      </c>
      <c r="K43" s="4"/>
      <c r="L43" s="4"/>
      <c r="M43" s="4">
        <v>1</v>
      </c>
      <c r="N43" s="4"/>
      <c r="O43" s="4"/>
      <c r="P43" s="4"/>
      <c r="Q43" s="4"/>
      <c r="R43" s="4"/>
      <c r="S43" s="4"/>
      <c r="T43" s="4">
        <v>1</v>
      </c>
      <c r="U43" s="4"/>
      <c r="V43" s="4"/>
      <c r="W43" s="4">
        <v>1</v>
      </c>
      <c r="X43" s="4">
        <v>2</v>
      </c>
      <c r="Y43" s="4"/>
      <c r="Z43" s="4">
        <v>1</v>
      </c>
      <c r="AA43" s="4">
        <v>1</v>
      </c>
      <c r="AB43" s="4"/>
      <c r="AC43" s="4"/>
      <c r="AD43" s="4"/>
      <c r="AE43" s="4"/>
      <c r="AF43" s="4"/>
      <c r="AG43" s="4"/>
      <c r="AH43" s="4">
        <v>1</v>
      </c>
      <c r="AI43" s="4">
        <v>1</v>
      </c>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f t="shared" si="24"/>
        <v>10</v>
      </c>
      <c r="BN43" s="31">
        <f>BM43/(SUM(BW2:BW15))</f>
        <v>2</v>
      </c>
      <c r="BO43" s="4"/>
      <c r="CG43" s="21"/>
      <c r="CH43" s="21"/>
    </row>
    <row r="44" spans="1:86" ht="12" customHeight="1" x14ac:dyDescent="0.25">
      <c r="A44" s="1" t="s">
        <v>23</v>
      </c>
      <c r="F44" s="4"/>
      <c r="G44" s="4"/>
      <c r="H44" s="4"/>
      <c r="I44" s="4"/>
      <c r="J44" s="4"/>
      <c r="K44" s="4"/>
      <c r="L44" s="4"/>
      <c r="M44" s="4"/>
      <c r="N44" s="4"/>
      <c r="O44" s="4">
        <v>1</v>
      </c>
      <c r="P44" s="4"/>
      <c r="Q44" s="4"/>
      <c r="R44" s="4">
        <v>2</v>
      </c>
      <c r="S44" s="4"/>
      <c r="T44" s="4"/>
      <c r="U44" s="4"/>
      <c r="V44" s="4"/>
      <c r="W44" s="4">
        <v>2</v>
      </c>
      <c r="X44" s="4"/>
      <c r="Y44" s="4">
        <v>1</v>
      </c>
      <c r="Z44" s="4"/>
      <c r="AA44" s="4">
        <v>1</v>
      </c>
      <c r="AB44" s="4"/>
      <c r="AC44" s="4">
        <v>2</v>
      </c>
      <c r="AD44" s="4">
        <v>2</v>
      </c>
      <c r="AE44" s="4"/>
      <c r="AF44" s="4"/>
      <c r="AG44" s="4"/>
      <c r="AH44" s="4"/>
      <c r="AI44" s="4">
        <v>2</v>
      </c>
      <c r="AJ44" s="4">
        <v>1</v>
      </c>
      <c r="AK44" s="4">
        <v>2</v>
      </c>
      <c r="AL44" s="4"/>
      <c r="AM44" s="4"/>
      <c r="AN44" s="4">
        <v>1</v>
      </c>
      <c r="AO44" s="4">
        <v>1</v>
      </c>
      <c r="AP44" s="4">
        <v>1</v>
      </c>
      <c r="AQ44" s="4"/>
      <c r="AR44" s="4">
        <v>1</v>
      </c>
      <c r="AS44" s="4">
        <v>2</v>
      </c>
      <c r="AT44" s="4"/>
      <c r="AU44" s="4"/>
      <c r="AV44" s="4">
        <v>1</v>
      </c>
      <c r="AW44" s="4">
        <v>1</v>
      </c>
      <c r="AX44" s="4"/>
      <c r="AY44" s="4"/>
      <c r="AZ44" s="4"/>
      <c r="BA44" s="4"/>
      <c r="BB44" s="4"/>
      <c r="BC44" s="4"/>
      <c r="BD44" s="4"/>
      <c r="BE44" s="4"/>
      <c r="BF44" s="4"/>
      <c r="BG44" s="4"/>
      <c r="BH44" s="4"/>
      <c r="BI44" s="4"/>
      <c r="BJ44" s="4"/>
      <c r="BK44" s="4"/>
      <c r="BL44" s="4"/>
      <c r="BM44" s="4">
        <f t="shared" si="24"/>
        <v>24</v>
      </c>
      <c r="BN44" s="31">
        <f>BM44/(SUM(BX2:BX15))</f>
        <v>2.1818181818181817</v>
      </c>
      <c r="BO44" s="4">
        <v>2</v>
      </c>
      <c r="CG44" s="21"/>
      <c r="CH44" s="21"/>
    </row>
    <row r="45" spans="1:86" ht="12" customHeight="1" x14ac:dyDescent="0.25">
      <c r="A45" s="1" t="s">
        <v>24</v>
      </c>
      <c r="F45" s="4"/>
      <c r="G45" s="4"/>
      <c r="H45" s="4"/>
      <c r="I45" s="4"/>
      <c r="J45" s="4">
        <v>2</v>
      </c>
      <c r="K45" s="4"/>
      <c r="L45" s="4"/>
      <c r="M45" s="4"/>
      <c r="N45" s="4"/>
      <c r="O45" s="4"/>
      <c r="P45" s="4">
        <v>2</v>
      </c>
      <c r="Q45" s="4"/>
      <c r="R45" s="4"/>
      <c r="S45" s="4"/>
      <c r="T45" s="4"/>
      <c r="U45" s="4"/>
      <c r="V45" s="4"/>
      <c r="W45" s="4"/>
      <c r="X45" s="4"/>
      <c r="Y45" s="4"/>
      <c r="Z45" s="4">
        <v>2</v>
      </c>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v>2</v>
      </c>
      <c r="BA45" s="4"/>
      <c r="BB45" s="4"/>
      <c r="BC45" s="4"/>
      <c r="BD45" s="4"/>
      <c r="BE45" s="4"/>
      <c r="BF45" s="4"/>
      <c r="BG45" s="4"/>
      <c r="BH45" s="4"/>
      <c r="BI45" s="4"/>
      <c r="BJ45" s="4"/>
      <c r="BK45" s="4"/>
      <c r="BL45" s="4"/>
      <c r="BM45" s="4">
        <f t="shared" si="24"/>
        <v>8</v>
      </c>
      <c r="BN45" s="31">
        <f>BM45/(SUM(BY2:BY15))</f>
        <v>2.6666666666666665</v>
      </c>
      <c r="BO45" s="4">
        <v>0</v>
      </c>
      <c r="CG45" s="21"/>
      <c r="CH45" s="21"/>
    </row>
    <row r="46" spans="1:86" ht="12" customHeight="1" x14ac:dyDescent="0.25">
      <c r="A46" s="1" t="s">
        <v>27</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f t="shared" si="24"/>
        <v>0</v>
      </c>
      <c r="BN46" s="31" t="e">
        <f>BM46/(SUM(BZ2:BZ15))</f>
        <v>#DIV/0!</v>
      </c>
      <c r="BO46" s="4"/>
      <c r="CG46" s="21"/>
      <c r="CH46" s="21"/>
    </row>
    <row r="47" spans="1:86" ht="12" customHeight="1" x14ac:dyDescent="0.25">
      <c r="A47" s="1" t="s">
        <v>35</v>
      </c>
      <c r="F47" s="4"/>
      <c r="G47" s="4"/>
      <c r="H47" s="4"/>
      <c r="I47" s="4"/>
      <c r="J47" s="4">
        <v>2</v>
      </c>
      <c r="K47" s="4"/>
      <c r="L47" s="4"/>
      <c r="M47" s="4"/>
      <c r="N47" s="4"/>
      <c r="O47" s="4"/>
      <c r="P47" s="4"/>
      <c r="Q47" s="4"/>
      <c r="R47" s="4">
        <v>1</v>
      </c>
      <c r="S47" s="4"/>
      <c r="T47" s="4">
        <v>1</v>
      </c>
      <c r="U47" s="4"/>
      <c r="V47" s="4"/>
      <c r="W47" s="4"/>
      <c r="X47" s="4"/>
      <c r="Y47" s="4"/>
      <c r="Z47" s="4">
        <v>1</v>
      </c>
      <c r="AA47" s="4">
        <v>1</v>
      </c>
      <c r="AB47" s="4"/>
      <c r="AC47" s="4"/>
      <c r="AD47" s="4">
        <v>1</v>
      </c>
      <c r="AE47" s="4"/>
      <c r="AF47" s="4"/>
      <c r="AG47" s="4">
        <v>1</v>
      </c>
      <c r="AH47" s="4"/>
      <c r="AI47" s="4"/>
      <c r="AJ47" s="4">
        <v>1</v>
      </c>
      <c r="AK47" s="4">
        <v>2</v>
      </c>
      <c r="AL47" s="4">
        <v>1</v>
      </c>
      <c r="AM47" s="4"/>
      <c r="AN47" s="4">
        <v>1</v>
      </c>
      <c r="AO47" s="4"/>
      <c r="AP47" s="4">
        <v>1</v>
      </c>
      <c r="AQ47" s="4"/>
      <c r="AR47" s="4"/>
      <c r="AS47" s="4"/>
      <c r="AT47" s="4">
        <v>1</v>
      </c>
      <c r="AU47" s="4"/>
      <c r="AV47" s="4">
        <v>1</v>
      </c>
      <c r="AW47" s="4">
        <v>1</v>
      </c>
      <c r="AX47" s="4"/>
      <c r="AY47" s="4"/>
      <c r="AZ47" s="4"/>
      <c r="BA47" s="4"/>
      <c r="BB47" s="4"/>
      <c r="BC47" s="4"/>
      <c r="BD47" s="4"/>
      <c r="BE47" s="4"/>
      <c r="BF47" s="4"/>
      <c r="BG47" s="4"/>
      <c r="BH47" s="4"/>
      <c r="BI47" s="4"/>
      <c r="BJ47" s="4"/>
      <c r="BK47" s="4"/>
      <c r="BL47" s="4"/>
      <c r="BM47" s="4">
        <f t="shared" si="24"/>
        <v>17</v>
      </c>
      <c r="BN47" s="31">
        <f>BM47/(SUM(CA2:CA15))</f>
        <v>1.8888888888888888</v>
      </c>
      <c r="BO47" s="4">
        <v>1</v>
      </c>
      <c r="CG47" s="21"/>
      <c r="CH47" s="21"/>
    </row>
    <row r="48" spans="1:86" ht="12" customHeight="1" x14ac:dyDescent="0.25">
      <c r="A48" s="1" t="s">
        <v>37</v>
      </c>
      <c r="F48" s="4"/>
      <c r="G48" s="4"/>
      <c r="H48" s="4"/>
      <c r="I48" s="4"/>
      <c r="J48" s="4"/>
      <c r="K48" s="4"/>
      <c r="L48" s="4"/>
      <c r="M48" s="4"/>
      <c r="N48" s="4"/>
      <c r="O48" s="4"/>
      <c r="P48" s="4"/>
      <c r="Q48" s="4"/>
      <c r="R48" s="4">
        <v>2</v>
      </c>
      <c r="S48" s="4"/>
      <c r="T48" s="4"/>
      <c r="U48" s="4">
        <v>1</v>
      </c>
      <c r="V48" s="4"/>
      <c r="W48" s="4"/>
      <c r="X48" s="4"/>
      <c r="Y48" s="4">
        <v>1</v>
      </c>
      <c r="Z48" s="4">
        <v>1</v>
      </c>
      <c r="AA48" s="4"/>
      <c r="AB48" s="4">
        <v>2</v>
      </c>
      <c r="AC48" s="4"/>
      <c r="AD48" s="4"/>
      <c r="AE48" s="4"/>
      <c r="AF48" s="4"/>
      <c r="AG48" s="4"/>
      <c r="AH48" s="4"/>
      <c r="AI48" s="4">
        <v>1</v>
      </c>
      <c r="AJ48" s="4"/>
      <c r="AK48" s="4"/>
      <c r="AL48" s="4"/>
      <c r="AM48" s="4">
        <v>2</v>
      </c>
      <c r="AN48" s="4">
        <v>1</v>
      </c>
      <c r="AO48" s="4">
        <v>2</v>
      </c>
      <c r="AP48" s="4"/>
      <c r="AQ48" s="4"/>
      <c r="AR48" s="4"/>
      <c r="AS48" s="4">
        <v>1</v>
      </c>
      <c r="AT48" s="4">
        <v>1</v>
      </c>
      <c r="AU48" s="4"/>
      <c r="AV48" s="4"/>
      <c r="AW48" s="4"/>
      <c r="AX48" s="4"/>
      <c r="AY48" s="4"/>
      <c r="AZ48" s="4"/>
      <c r="BA48" s="4"/>
      <c r="BB48" s="4"/>
      <c r="BC48" s="4"/>
      <c r="BD48" s="4"/>
      <c r="BE48" s="4"/>
      <c r="BF48" s="4"/>
      <c r="BG48" s="4"/>
      <c r="BH48" s="4"/>
      <c r="BI48" s="4"/>
      <c r="BJ48" s="4"/>
      <c r="BK48" s="4"/>
      <c r="BL48" s="4"/>
      <c r="BM48" s="4">
        <f t="shared" si="24"/>
        <v>15</v>
      </c>
      <c r="BN48" s="31">
        <f>BM48/(SUM(CB2:CB15))</f>
        <v>3</v>
      </c>
      <c r="BO48" s="4">
        <v>1</v>
      </c>
      <c r="CG48" s="21"/>
      <c r="CH48" s="21"/>
    </row>
    <row r="49" spans="1:86" ht="12" customHeight="1" x14ac:dyDescent="0.25">
      <c r="F49" s="4">
        <f>SUM(F37:F48)</f>
        <v>0</v>
      </c>
      <c r="G49" s="4">
        <f t="shared" ref="G49:BM49" si="25">SUM(G37:G48)</f>
        <v>0</v>
      </c>
      <c r="H49" s="4">
        <f t="shared" si="25"/>
        <v>0</v>
      </c>
      <c r="I49" s="11">
        <f t="shared" si="25"/>
        <v>0</v>
      </c>
      <c r="J49" s="11">
        <f t="shared" si="25"/>
        <v>7</v>
      </c>
      <c r="K49" s="4">
        <f t="shared" si="25"/>
        <v>0</v>
      </c>
      <c r="L49" s="4">
        <f t="shared" si="25"/>
        <v>2</v>
      </c>
      <c r="M49" s="4">
        <f t="shared" si="25"/>
        <v>5</v>
      </c>
      <c r="N49" s="4">
        <f t="shared" si="25"/>
        <v>0</v>
      </c>
      <c r="O49" s="4">
        <f t="shared" si="25"/>
        <v>1</v>
      </c>
      <c r="P49" s="11">
        <f t="shared" si="25"/>
        <v>4</v>
      </c>
      <c r="Q49" s="11">
        <f t="shared" si="25"/>
        <v>1</v>
      </c>
      <c r="R49" s="4">
        <f t="shared" si="25"/>
        <v>5</v>
      </c>
      <c r="S49" s="4">
        <f t="shared" si="25"/>
        <v>1</v>
      </c>
      <c r="T49" s="4">
        <f t="shared" si="25"/>
        <v>4</v>
      </c>
      <c r="U49" s="4">
        <f t="shared" si="25"/>
        <v>3</v>
      </c>
      <c r="V49" s="4">
        <f t="shared" si="25"/>
        <v>1</v>
      </c>
      <c r="W49" s="109">
        <f t="shared" si="25"/>
        <v>10</v>
      </c>
      <c r="X49" s="11">
        <f t="shared" si="25"/>
        <v>7</v>
      </c>
      <c r="Y49" s="4">
        <f t="shared" si="25"/>
        <v>3</v>
      </c>
      <c r="Z49" s="75">
        <f t="shared" si="25"/>
        <v>8</v>
      </c>
      <c r="AA49" s="4">
        <f t="shared" si="25"/>
        <v>5</v>
      </c>
      <c r="AB49" s="4">
        <f t="shared" si="25"/>
        <v>7</v>
      </c>
      <c r="AC49" s="4">
        <f t="shared" si="25"/>
        <v>2</v>
      </c>
      <c r="AD49" s="11">
        <f t="shared" si="25"/>
        <v>9</v>
      </c>
      <c r="AE49" s="11">
        <f t="shared" si="25"/>
        <v>0</v>
      </c>
      <c r="AF49" s="4">
        <f t="shared" si="25"/>
        <v>0</v>
      </c>
      <c r="AG49" s="4">
        <f t="shared" si="25"/>
        <v>2</v>
      </c>
      <c r="AH49" s="4">
        <f t="shared" si="25"/>
        <v>4</v>
      </c>
      <c r="AI49" s="4">
        <f t="shared" si="25"/>
        <v>6</v>
      </c>
      <c r="AJ49" s="4">
        <f t="shared" si="25"/>
        <v>3</v>
      </c>
      <c r="AK49" s="109">
        <f t="shared" si="25"/>
        <v>11</v>
      </c>
      <c r="AL49" s="11">
        <f t="shared" si="25"/>
        <v>4</v>
      </c>
      <c r="AM49" s="4">
        <f t="shared" si="25"/>
        <v>7</v>
      </c>
      <c r="AN49" s="4">
        <f t="shared" si="25"/>
        <v>4</v>
      </c>
      <c r="AO49" s="4">
        <f t="shared" si="25"/>
        <v>5</v>
      </c>
      <c r="AP49" s="4">
        <f t="shared" si="25"/>
        <v>5</v>
      </c>
      <c r="AQ49" s="4">
        <f t="shared" si="25"/>
        <v>0</v>
      </c>
      <c r="AR49" s="11">
        <f t="shared" si="25"/>
        <v>4</v>
      </c>
      <c r="AS49" s="11">
        <f t="shared" si="25"/>
        <v>5</v>
      </c>
      <c r="AT49" s="4">
        <f t="shared" si="25"/>
        <v>6</v>
      </c>
      <c r="AU49" s="4">
        <f t="shared" si="25"/>
        <v>2</v>
      </c>
      <c r="AV49" s="4">
        <f t="shared" si="25"/>
        <v>6</v>
      </c>
      <c r="AW49" s="4">
        <f t="shared" si="25"/>
        <v>5</v>
      </c>
      <c r="AX49" s="4">
        <f t="shared" si="25"/>
        <v>1</v>
      </c>
      <c r="AY49" s="11">
        <f t="shared" si="25"/>
        <v>0</v>
      </c>
      <c r="AZ49" s="11">
        <f t="shared" si="25"/>
        <v>4</v>
      </c>
      <c r="BA49" s="4">
        <f t="shared" si="25"/>
        <v>0</v>
      </c>
      <c r="BB49" s="4">
        <f t="shared" si="25"/>
        <v>0</v>
      </c>
      <c r="BC49" s="4">
        <f t="shared" si="25"/>
        <v>0</v>
      </c>
      <c r="BD49" s="4">
        <f t="shared" ref="BD49:BL49" si="26">SUM(BD37:BD48)</f>
        <v>0</v>
      </c>
      <c r="BE49" s="4">
        <f t="shared" si="26"/>
        <v>0</v>
      </c>
      <c r="BF49" s="11">
        <f t="shared" si="26"/>
        <v>0</v>
      </c>
      <c r="BG49" s="11">
        <f t="shared" si="26"/>
        <v>0</v>
      </c>
      <c r="BH49" s="4">
        <f t="shared" si="26"/>
        <v>0</v>
      </c>
      <c r="BI49" s="4">
        <f t="shared" si="26"/>
        <v>0</v>
      </c>
      <c r="BJ49" s="4">
        <f t="shared" si="26"/>
        <v>0</v>
      </c>
      <c r="BK49" s="4">
        <f t="shared" si="26"/>
        <v>0</v>
      </c>
      <c r="BL49" s="4">
        <f t="shared" si="26"/>
        <v>0</v>
      </c>
      <c r="BM49" s="4">
        <f t="shared" si="25"/>
        <v>169</v>
      </c>
    </row>
    <row r="50" spans="1:86" ht="12" customHeight="1" x14ac:dyDescent="0.25">
      <c r="F50" s="21" t="str">
        <f>IF(F33-F49&lt;&gt;0,F33-F49,"")</f>
        <v/>
      </c>
      <c r="G50" s="21" t="str">
        <f t="shared" ref="G50:BC50" si="27">IF(G33-G49&lt;&gt;0,G33-G49,"")</f>
        <v/>
      </c>
      <c r="H50" s="21" t="str">
        <f t="shared" si="27"/>
        <v/>
      </c>
      <c r="I50" s="21" t="str">
        <f t="shared" si="27"/>
        <v/>
      </c>
      <c r="J50" s="21" t="str">
        <f t="shared" si="27"/>
        <v/>
      </c>
      <c r="K50" s="21" t="str">
        <f t="shared" si="27"/>
        <v/>
      </c>
      <c r="L50" s="21" t="str">
        <f t="shared" si="27"/>
        <v/>
      </c>
      <c r="M50" s="21" t="str">
        <f t="shared" si="27"/>
        <v/>
      </c>
      <c r="N50" s="21" t="str">
        <f t="shared" si="27"/>
        <v/>
      </c>
      <c r="O50" s="21" t="str">
        <f t="shared" si="27"/>
        <v/>
      </c>
      <c r="P50" s="21" t="str">
        <f t="shared" si="27"/>
        <v/>
      </c>
      <c r="Q50" s="21" t="str">
        <f t="shared" si="27"/>
        <v/>
      </c>
      <c r="R50" s="21" t="str">
        <f t="shared" si="27"/>
        <v/>
      </c>
      <c r="S50" s="21" t="str">
        <f t="shared" si="27"/>
        <v/>
      </c>
      <c r="T50" s="21" t="str">
        <f t="shared" si="27"/>
        <v/>
      </c>
      <c r="U50" s="21" t="str">
        <f t="shared" si="27"/>
        <v/>
      </c>
      <c r="V50" s="21" t="str">
        <f t="shared" si="27"/>
        <v/>
      </c>
      <c r="W50" s="21" t="str">
        <f t="shared" si="27"/>
        <v/>
      </c>
      <c r="X50" s="21" t="str">
        <f t="shared" si="27"/>
        <v/>
      </c>
      <c r="Y50" s="21" t="str">
        <f t="shared" si="27"/>
        <v/>
      </c>
      <c r="Z50" s="21" t="str">
        <f t="shared" si="27"/>
        <v/>
      </c>
      <c r="AA50" s="21" t="str">
        <f t="shared" si="27"/>
        <v/>
      </c>
      <c r="AB50" s="21" t="str">
        <f t="shared" si="27"/>
        <v/>
      </c>
      <c r="AC50" s="21" t="str">
        <f t="shared" si="27"/>
        <v/>
      </c>
      <c r="AD50" s="21" t="str">
        <f t="shared" si="27"/>
        <v/>
      </c>
      <c r="AE50" s="21" t="str">
        <f t="shared" si="27"/>
        <v/>
      </c>
      <c r="AF50" s="21" t="str">
        <f t="shared" si="27"/>
        <v/>
      </c>
      <c r="AG50" s="21">
        <f t="shared" si="27"/>
        <v>1</v>
      </c>
      <c r="AH50" s="21" t="str">
        <f t="shared" si="27"/>
        <v/>
      </c>
      <c r="AI50" s="21" t="str">
        <f t="shared" si="27"/>
        <v/>
      </c>
      <c r="AJ50" s="21" t="str">
        <f t="shared" si="27"/>
        <v/>
      </c>
      <c r="AK50" s="21" t="str">
        <f t="shared" si="27"/>
        <v/>
      </c>
      <c r="AL50" s="21" t="str">
        <f t="shared" si="27"/>
        <v/>
      </c>
      <c r="AM50" s="21" t="str">
        <f t="shared" si="27"/>
        <v/>
      </c>
      <c r="AN50" s="21" t="str">
        <f t="shared" si="27"/>
        <v/>
      </c>
      <c r="AO50" s="21" t="str">
        <f t="shared" si="27"/>
        <v/>
      </c>
      <c r="AP50" s="21" t="str">
        <f t="shared" si="27"/>
        <v/>
      </c>
      <c r="AQ50" s="21" t="str">
        <f t="shared" si="27"/>
        <v/>
      </c>
      <c r="AR50" s="21" t="str">
        <f t="shared" si="27"/>
        <v/>
      </c>
      <c r="AS50" s="21" t="str">
        <f t="shared" si="27"/>
        <v/>
      </c>
      <c r="AT50" s="21" t="str">
        <f t="shared" si="27"/>
        <v/>
      </c>
      <c r="AU50" s="21" t="str">
        <f t="shared" si="27"/>
        <v/>
      </c>
      <c r="AV50" s="21" t="str">
        <f t="shared" si="27"/>
        <v/>
      </c>
      <c r="AW50" s="21" t="str">
        <f t="shared" si="27"/>
        <v/>
      </c>
      <c r="AX50" s="21" t="str">
        <f t="shared" si="27"/>
        <v/>
      </c>
      <c r="AY50" s="21">
        <f t="shared" si="27"/>
        <v>9</v>
      </c>
      <c r="AZ50" s="21" t="str">
        <f t="shared" si="27"/>
        <v/>
      </c>
      <c r="BA50" s="21" t="str">
        <f t="shared" si="27"/>
        <v/>
      </c>
      <c r="BB50" s="21" t="str">
        <f t="shared" si="27"/>
        <v/>
      </c>
      <c r="BC50" s="21" t="str">
        <f t="shared" si="27"/>
        <v/>
      </c>
      <c r="BD50" s="21" t="str">
        <f t="shared" ref="BD50:BL50" si="28">IF(BD33-BD49&lt;&gt;0,BD33-BD49,"")</f>
        <v/>
      </c>
      <c r="BE50" s="21" t="str">
        <f t="shared" si="28"/>
        <v/>
      </c>
      <c r="BF50" s="21" t="str">
        <f t="shared" si="28"/>
        <v/>
      </c>
      <c r="BG50" s="21" t="str">
        <f t="shared" si="28"/>
        <v/>
      </c>
      <c r="BH50" s="21" t="str">
        <f t="shared" si="28"/>
        <v/>
      </c>
      <c r="BI50" s="21" t="str">
        <f t="shared" si="28"/>
        <v/>
      </c>
      <c r="BJ50" s="21" t="str">
        <f t="shared" si="28"/>
        <v/>
      </c>
      <c r="BK50" s="21" t="str">
        <f t="shared" si="28"/>
        <v/>
      </c>
      <c r="BL50" s="21" t="str">
        <f t="shared" si="28"/>
        <v/>
      </c>
      <c r="BM50" s="21">
        <f>+BM33-BM49</f>
        <v>10</v>
      </c>
    </row>
    <row r="51" spans="1:86" ht="12" customHeight="1" x14ac:dyDescent="0.25">
      <c r="A51" s="25" t="s">
        <v>38</v>
      </c>
      <c r="BQ51" s="26" t="s">
        <v>117</v>
      </c>
      <c r="BR51" s="26"/>
    </row>
    <row r="52" spans="1:86" ht="12" customHeight="1" x14ac:dyDescent="0.25">
      <c r="A52" s="1" t="s">
        <v>16</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f t="shared" ref="BM52:BM63" si="29">SUM(F52:BK52)</f>
        <v>0</v>
      </c>
      <c r="BN52" s="31" t="e">
        <f>+BM52/(SUM(BQ17:BQ21))</f>
        <v>#DIV/0!</v>
      </c>
      <c r="BO52" s="4"/>
      <c r="BQ52" s="26">
        <f t="shared" ref="BQ52:BQ63" si="30">+BM37+BM52</f>
        <v>15</v>
      </c>
      <c r="BR52" s="31"/>
      <c r="CG52" s="21"/>
      <c r="CH52" s="21"/>
    </row>
    <row r="53" spans="1:86" ht="12" customHeight="1" x14ac:dyDescent="0.25">
      <c r="A53" s="1" t="s">
        <v>20</v>
      </c>
      <c r="F53" s="4"/>
      <c r="G53" s="4"/>
      <c r="H53" s="4"/>
      <c r="I53" s="4"/>
      <c r="J53" s="4"/>
      <c r="K53" s="4"/>
      <c r="L53" s="4"/>
      <c r="M53" s="4"/>
      <c r="N53" s="4"/>
      <c r="O53" s="4"/>
      <c r="P53" s="4"/>
      <c r="Q53" s="4"/>
      <c r="R53" s="4"/>
      <c r="S53" s="4"/>
      <c r="T53" s="4"/>
      <c r="U53" s="4"/>
      <c r="V53" s="4"/>
      <c r="W53" s="4"/>
      <c r="X53" s="4">
        <v>1</v>
      </c>
      <c r="Y53" s="4">
        <v>1</v>
      </c>
      <c r="Z53" s="4"/>
      <c r="AA53" s="4">
        <v>1</v>
      </c>
      <c r="AB53" s="4"/>
      <c r="AC53" s="4">
        <v>1</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f t="shared" si="29"/>
        <v>4</v>
      </c>
      <c r="BN53" s="31">
        <f>BM53/(SUM(BR17:BR21))</f>
        <v>2</v>
      </c>
      <c r="BO53" s="4">
        <v>1</v>
      </c>
      <c r="BQ53" s="26">
        <f t="shared" si="30"/>
        <v>27</v>
      </c>
      <c r="CG53" s="21"/>
      <c r="CH53" s="21"/>
    </row>
    <row r="54" spans="1:86" ht="12" customHeight="1" x14ac:dyDescent="0.25">
      <c r="A54" s="1" t="s">
        <v>21</v>
      </c>
      <c r="F54" s="4"/>
      <c r="G54" s="4"/>
      <c r="H54" s="4"/>
      <c r="I54" s="4"/>
      <c r="J54" s="4"/>
      <c r="K54" s="4"/>
      <c r="L54" s="4"/>
      <c r="M54" s="4"/>
      <c r="N54" s="4">
        <v>1</v>
      </c>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f t="shared" si="29"/>
        <v>1</v>
      </c>
      <c r="BN54" s="31">
        <f>BM54/(SUM(BS17:BS21))</f>
        <v>1</v>
      </c>
      <c r="BO54" s="4"/>
      <c r="BQ54" s="26">
        <f t="shared" si="30"/>
        <v>15</v>
      </c>
      <c r="BS54" s="26"/>
      <c r="CG54" s="21"/>
      <c r="CH54" s="21"/>
    </row>
    <row r="55" spans="1:86" ht="12" customHeight="1" x14ac:dyDescent="0.25">
      <c r="A55" s="1" t="s">
        <v>15</v>
      </c>
      <c r="F55" s="4"/>
      <c r="G55" s="4"/>
      <c r="H55" s="4"/>
      <c r="I55" s="4"/>
      <c r="J55" s="4"/>
      <c r="K55" s="4"/>
      <c r="L55" s="4"/>
      <c r="M55" s="4"/>
      <c r="N55" s="4"/>
      <c r="O55" s="4"/>
      <c r="P55" s="4"/>
      <c r="Q55" s="4"/>
      <c r="R55" s="4"/>
      <c r="S55" s="4"/>
      <c r="T55" s="4"/>
      <c r="U55" s="4"/>
      <c r="V55" s="4"/>
      <c r="W55" s="4">
        <v>3</v>
      </c>
      <c r="X55" s="4">
        <v>1</v>
      </c>
      <c r="Y55" s="4"/>
      <c r="Z55" s="4"/>
      <c r="AA55" s="4"/>
      <c r="AB55" s="4"/>
      <c r="AC55" s="4"/>
      <c r="AD55" s="4"/>
      <c r="AE55" s="4"/>
      <c r="AF55" s="4"/>
      <c r="AG55" s="4"/>
      <c r="AH55" s="4"/>
      <c r="AI55" s="4"/>
      <c r="AJ55" s="4"/>
      <c r="AK55" s="4">
        <v>1</v>
      </c>
      <c r="AL55" s="4"/>
      <c r="AM55" s="4"/>
      <c r="AN55" s="4"/>
      <c r="AO55" s="4">
        <v>1</v>
      </c>
      <c r="AP55" s="4"/>
      <c r="AQ55" s="4"/>
      <c r="AR55" s="4"/>
      <c r="AS55" s="4"/>
      <c r="AT55" s="4"/>
      <c r="AU55" s="4"/>
      <c r="AV55" s="4"/>
      <c r="AW55" s="4"/>
      <c r="AX55" s="4"/>
      <c r="AY55" s="4"/>
      <c r="AZ55" s="4"/>
      <c r="BA55" s="4"/>
      <c r="BB55" s="4"/>
      <c r="BC55" s="4"/>
      <c r="BD55" s="4"/>
      <c r="BE55" s="4"/>
      <c r="BF55" s="4"/>
      <c r="BG55" s="4"/>
      <c r="BH55" s="4"/>
      <c r="BI55" s="4"/>
      <c r="BJ55" s="4"/>
      <c r="BK55" s="4"/>
      <c r="BL55" s="4"/>
      <c r="BM55" s="4">
        <f t="shared" si="29"/>
        <v>6</v>
      </c>
      <c r="BN55" s="31">
        <f>BM55/(SUM(BT17:BT21))</f>
        <v>2</v>
      </c>
      <c r="BO55" s="4">
        <v>1</v>
      </c>
      <c r="BQ55" s="26">
        <f t="shared" si="30"/>
        <v>16</v>
      </c>
      <c r="BS55" s="26"/>
      <c r="CG55" s="21"/>
      <c r="CH55" s="21"/>
    </row>
    <row r="56" spans="1:86" ht="12" customHeight="1" x14ac:dyDescent="0.25">
      <c r="A56" s="1" t="s">
        <v>34</v>
      </c>
      <c r="F56" s="4"/>
      <c r="G56" s="4"/>
      <c r="H56" s="4"/>
      <c r="I56" s="4"/>
      <c r="J56" s="4"/>
      <c r="K56" s="4"/>
      <c r="L56" s="4"/>
      <c r="M56" s="4"/>
      <c r="N56" s="4"/>
      <c r="O56" s="4"/>
      <c r="P56" s="4">
        <v>2</v>
      </c>
      <c r="Q56" s="4"/>
      <c r="R56" s="4"/>
      <c r="S56" s="4"/>
      <c r="T56" s="4"/>
      <c r="U56" s="4"/>
      <c r="V56" s="4">
        <v>1</v>
      </c>
      <c r="W56" s="4"/>
      <c r="X56" s="4"/>
      <c r="Y56" s="4"/>
      <c r="Z56" s="4"/>
      <c r="AA56" s="4"/>
      <c r="AB56" s="4"/>
      <c r="AC56" s="4"/>
      <c r="AD56" s="4"/>
      <c r="AE56" s="4"/>
      <c r="AF56" s="4"/>
      <c r="AG56" s="4">
        <v>1</v>
      </c>
      <c r="AH56" s="4">
        <v>1</v>
      </c>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f t="shared" si="29"/>
        <v>5</v>
      </c>
      <c r="BN56" s="31">
        <f>BM56/(SUM(BU17:BU21))</f>
        <v>1.6666666666666667</v>
      </c>
      <c r="BO56" s="4">
        <v>1</v>
      </c>
      <c r="BQ56" s="26">
        <f>+BM41+BM56</f>
        <v>12</v>
      </c>
      <c r="BS56" s="26"/>
      <c r="CG56" s="21"/>
      <c r="CH56" s="21"/>
    </row>
    <row r="57" spans="1:86" ht="12" customHeight="1" x14ac:dyDescent="0.25">
      <c r="A57" s="1" t="s">
        <v>19</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f t="shared" si="29"/>
        <v>0</v>
      </c>
      <c r="BN57" s="31" t="e">
        <f>BM57/(SUM(BV17:BV21))</f>
        <v>#DIV/0!</v>
      </c>
      <c r="BO57" s="4"/>
      <c r="BQ57" s="26">
        <f t="shared" si="30"/>
        <v>26</v>
      </c>
      <c r="BS57" s="26"/>
      <c r="CG57" s="21"/>
      <c r="CH57" s="21"/>
    </row>
    <row r="58" spans="1:86" ht="12" customHeight="1" x14ac:dyDescent="0.25">
      <c r="A58" s="1" t="s">
        <v>28</v>
      </c>
      <c r="F58" s="4"/>
      <c r="G58" s="4"/>
      <c r="H58" s="4"/>
      <c r="I58" s="4"/>
      <c r="J58" s="4"/>
      <c r="K58" s="4"/>
      <c r="L58" s="4"/>
      <c r="M58" s="4"/>
      <c r="N58" s="4"/>
      <c r="O58" s="4"/>
      <c r="P58" s="4"/>
      <c r="Q58" s="4">
        <v>2</v>
      </c>
      <c r="R58" s="4"/>
      <c r="S58" s="4"/>
      <c r="T58" s="4">
        <v>1</v>
      </c>
      <c r="U58" s="4"/>
      <c r="V58" s="4"/>
      <c r="W58" s="4"/>
      <c r="X58" s="4"/>
      <c r="Y58" s="4"/>
      <c r="Z58" s="4"/>
      <c r="AA58" s="4"/>
      <c r="AB58" s="4"/>
      <c r="AC58" s="4"/>
      <c r="AD58" s="4"/>
      <c r="AE58" s="4"/>
      <c r="AF58" s="4"/>
      <c r="AG58" s="4"/>
      <c r="AH58" s="4"/>
      <c r="AI58" s="4"/>
      <c r="AJ58" s="4"/>
      <c r="AK58" s="4"/>
      <c r="AL58" s="4"/>
      <c r="AM58" s="4"/>
      <c r="AN58" s="4"/>
      <c r="AO58" s="4"/>
      <c r="AP58" s="4"/>
      <c r="AQ58" s="4">
        <v>1</v>
      </c>
      <c r="AR58" s="4">
        <v>1</v>
      </c>
      <c r="AS58" s="4"/>
      <c r="AT58" s="4"/>
      <c r="AU58" s="4"/>
      <c r="AV58" s="4"/>
      <c r="AW58" s="4"/>
      <c r="AX58" s="4"/>
      <c r="AY58" s="4"/>
      <c r="AZ58" s="4"/>
      <c r="BA58" s="4"/>
      <c r="BB58" s="4"/>
      <c r="BC58" s="4"/>
      <c r="BD58" s="4"/>
      <c r="BE58" s="4"/>
      <c r="BF58" s="4"/>
      <c r="BG58" s="4"/>
      <c r="BH58" s="4"/>
      <c r="BI58" s="4"/>
      <c r="BJ58" s="4"/>
      <c r="BK58" s="4"/>
      <c r="BL58" s="4"/>
      <c r="BM58" s="4">
        <f t="shared" si="29"/>
        <v>5</v>
      </c>
      <c r="BN58" s="31">
        <f>+BM58/SUM(BW17:BW21)</f>
        <v>1.25</v>
      </c>
      <c r="BO58" s="4">
        <v>1</v>
      </c>
      <c r="BQ58" s="26">
        <f t="shared" si="30"/>
        <v>15</v>
      </c>
      <c r="BS58" s="26"/>
      <c r="CG58" s="21"/>
      <c r="CH58" s="21"/>
    </row>
    <row r="59" spans="1:86" ht="12" customHeight="1" x14ac:dyDescent="0.25">
      <c r="A59" s="1" t="s">
        <v>23</v>
      </c>
      <c r="F59" s="4"/>
      <c r="G59" s="4"/>
      <c r="H59" s="4"/>
      <c r="I59" s="4"/>
      <c r="J59" s="4"/>
      <c r="K59" s="4"/>
      <c r="L59" s="4"/>
      <c r="M59" s="4"/>
      <c r="N59" s="4"/>
      <c r="O59" s="4"/>
      <c r="P59" s="4"/>
      <c r="Q59" s="4"/>
      <c r="R59" s="4"/>
      <c r="S59" s="4">
        <v>1</v>
      </c>
      <c r="T59" s="4">
        <v>1</v>
      </c>
      <c r="U59" s="4">
        <v>1</v>
      </c>
      <c r="V59" s="4"/>
      <c r="W59" s="4"/>
      <c r="X59" s="4">
        <v>1</v>
      </c>
      <c r="Y59" s="4"/>
      <c r="Z59" s="4"/>
      <c r="AA59" s="4"/>
      <c r="AB59" s="4"/>
      <c r="AC59" s="4"/>
      <c r="AD59" s="4"/>
      <c r="AE59" s="4"/>
      <c r="AF59" s="4"/>
      <c r="AG59" s="4"/>
      <c r="AH59" s="4"/>
      <c r="AI59" s="4"/>
      <c r="AJ59" s="4"/>
      <c r="AK59" s="4"/>
      <c r="AL59" s="4"/>
      <c r="AM59" s="4">
        <v>1</v>
      </c>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f t="shared" si="29"/>
        <v>5</v>
      </c>
      <c r="BN59" s="31">
        <f>BM59/(SUM(BX17:BX21))</f>
        <v>1.6666666666666667</v>
      </c>
      <c r="BO59" s="4"/>
      <c r="BQ59" s="26">
        <f t="shared" si="30"/>
        <v>29</v>
      </c>
      <c r="BS59" s="26"/>
      <c r="CG59" s="21"/>
      <c r="CH59" s="21"/>
    </row>
    <row r="60" spans="1:86" ht="12" customHeight="1" x14ac:dyDescent="0.25">
      <c r="A60" s="1" t="s">
        <v>24</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f t="shared" si="29"/>
        <v>0</v>
      </c>
      <c r="BN60" s="31" t="e">
        <f>BM60/(SUM(BY17:BY21))</f>
        <v>#DIV/0!</v>
      </c>
      <c r="BO60" s="4"/>
      <c r="BQ60" s="26">
        <f t="shared" si="30"/>
        <v>8</v>
      </c>
      <c r="BS60" s="26"/>
      <c r="CG60" s="21"/>
      <c r="CH60" s="21"/>
    </row>
    <row r="61" spans="1:86" ht="12" customHeight="1" x14ac:dyDescent="0.25">
      <c r="A61" s="1" t="s">
        <v>27</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f t="shared" si="29"/>
        <v>0</v>
      </c>
      <c r="BN61" s="31">
        <v>0</v>
      </c>
      <c r="BO61" s="4"/>
      <c r="BQ61" s="26">
        <f t="shared" si="30"/>
        <v>0</v>
      </c>
      <c r="BS61" s="26"/>
      <c r="CG61" s="21"/>
      <c r="CH61" s="21"/>
    </row>
    <row r="62" spans="1:86" ht="12" customHeight="1" x14ac:dyDescent="0.25">
      <c r="A62" s="1" t="s">
        <v>35</v>
      </c>
      <c r="F62" s="4"/>
      <c r="G62" s="4"/>
      <c r="H62" s="4"/>
      <c r="I62" s="4"/>
      <c r="J62" s="4"/>
      <c r="K62" s="4"/>
      <c r="L62" s="4"/>
      <c r="M62" s="4"/>
      <c r="N62" s="4">
        <v>1</v>
      </c>
      <c r="O62" s="4"/>
      <c r="P62" s="4"/>
      <c r="Q62" s="4"/>
      <c r="R62" s="4"/>
      <c r="S62" s="4">
        <v>1</v>
      </c>
      <c r="T62" s="4"/>
      <c r="U62" s="4"/>
      <c r="V62" s="4"/>
      <c r="W62" s="4">
        <v>1</v>
      </c>
      <c r="X62" s="4"/>
      <c r="Y62" s="4"/>
      <c r="Z62" s="4"/>
      <c r="AA62" s="4">
        <v>1</v>
      </c>
      <c r="AB62" s="4"/>
      <c r="AC62" s="4">
        <v>0</v>
      </c>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f t="shared" si="29"/>
        <v>4</v>
      </c>
      <c r="BN62" s="31">
        <f>BM62/(SUM(CA17:CA21))</f>
        <v>2</v>
      </c>
      <c r="BO62" s="4"/>
      <c r="BQ62" s="26">
        <f t="shared" si="30"/>
        <v>21</v>
      </c>
      <c r="BS62" s="26"/>
      <c r="CG62" s="21"/>
      <c r="CH62" s="21"/>
    </row>
    <row r="63" spans="1:86" ht="12" customHeight="1" x14ac:dyDescent="0.25">
      <c r="A63" s="1" t="s">
        <v>37</v>
      </c>
      <c r="F63" s="4"/>
      <c r="G63" s="4"/>
      <c r="H63" s="4"/>
      <c r="I63" s="4"/>
      <c r="J63" s="4"/>
      <c r="K63" s="4"/>
      <c r="L63" s="4"/>
      <c r="M63" s="4"/>
      <c r="N63" s="4"/>
      <c r="O63" s="4"/>
      <c r="P63" s="4"/>
      <c r="Q63" s="4"/>
      <c r="R63" s="4"/>
      <c r="S63" s="4"/>
      <c r="T63" s="4">
        <v>1</v>
      </c>
      <c r="U63" s="4"/>
      <c r="V63" s="4"/>
      <c r="W63" s="4"/>
      <c r="X63" s="4">
        <v>1</v>
      </c>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f t="shared" si="29"/>
        <v>2</v>
      </c>
      <c r="BN63" s="31">
        <f>BM63/(SUM(CB17:CB21))</f>
        <v>2</v>
      </c>
      <c r="BO63" s="4"/>
      <c r="BQ63" s="26">
        <f t="shared" si="30"/>
        <v>17</v>
      </c>
      <c r="BS63" s="26"/>
      <c r="CG63" s="21"/>
      <c r="CH63" s="21"/>
    </row>
    <row r="64" spans="1:86" ht="12" customHeight="1" x14ac:dyDescent="0.25">
      <c r="F64" s="4">
        <f t="shared" ref="F64:AK64" si="31">SUM(F52:F63)</f>
        <v>0</v>
      </c>
      <c r="G64" s="4">
        <f t="shared" si="31"/>
        <v>0</v>
      </c>
      <c r="H64" s="4">
        <f t="shared" si="31"/>
        <v>0</v>
      </c>
      <c r="I64" s="11">
        <f t="shared" si="31"/>
        <v>0</v>
      </c>
      <c r="J64" s="11">
        <f t="shared" si="31"/>
        <v>0</v>
      </c>
      <c r="K64" s="4">
        <f t="shared" si="31"/>
        <v>0</v>
      </c>
      <c r="L64" s="4">
        <f t="shared" si="31"/>
        <v>0</v>
      </c>
      <c r="M64" s="4">
        <f t="shared" si="31"/>
        <v>0</v>
      </c>
      <c r="N64" s="4">
        <f t="shared" si="31"/>
        <v>2</v>
      </c>
      <c r="O64" s="4">
        <f t="shared" si="31"/>
        <v>0</v>
      </c>
      <c r="P64" s="11">
        <f t="shared" si="31"/>
        <v>2</v>
      </c>
      <c r="Q64" s="11">
        <f t="shared" si="31"/>
        <v>2</v>
      </c>
      <c r="R64" s="4">
        <f t="shared" si="31"/>
        <v>0</v>
      </c>
      <c r="S64" s="4">
        <f t="shared" si="31"/>
        <v>2</v>
      </c>
      <c r="T64" s="4">
        <f t="shared" si="31"/>
        <v>3</v>
      </c>
      <c r="U64" s="4">
        <f t="shared" si="31"/>
        <v>1</v>
      </c>
      <c r="V64" s="4">
        <f t="shared" si="31"/>
        <v>1</v>
      </c>
      <c r="W64" s="11">
        <f t="shared" si="31"/>
        <v>4</v>
      </c>
      <c r="X64" s="11">
        <f t="shared" si="31"/>
        <v>4</v>
      </c>
      <c r="Y64" s="4">
        <f t="shared" si="31"/>
        <v>1</v>
      </c>
      <c r="Z64" s="4">
        <f t="shared" si="31"/>
        <v>0</v>
      </c>
      <c r="AA64" s="4">
        <f t="shared" si="31"/>
        <v>2</v>
      </c>
      <c r="AB64" s="4">
        <f t="shared" si="31"/>
        <v>0</v>
      </c>
      <c r="AC64" s="4">
        <f t="shared" si="31"/>
        <v>1</v>
      </c>
      <c r="AD64" s="11">
        <f t="shared" si="31"/>
        <v>0</v>
      </c>
      <c r="AE64" s="11">
        <f t="shared" si="31"/>
        <v>0</v>
      </c>
      <c r="AF64" s="4">
        <f t="shared" si="31"/>
        <v>0</v>
      </c>
      <c r="AG64" s="4">
        <f t="shared" si="31"/>
        <v>1</v>
      </c>
      <c r="AH64" s="4">
        <f t="shared" si="31"/>
        <v>1</v>
      </c>
      <c r="AI64" s="4">
        <f t="shared" si="31"/>
        <v>0</v>
      </c>
      <c r="AJ64" s="4">
        <f t="shared" si="31"/>
        <v>0</v>
      </c>
      <c r="AK64" s="11">
        <f t="shared" si="31"/>
        <v>1</v>
      </c>
      <c r="AL64" s="11">
        <f t="shared" ref="AL64:BC64" si="32">SUM(AL52:AL63)</f>
        <v>0</v>
      </c>
      <c r="AM64" s="4">
        <f t="shared" si="32"/>
        <v>1</v>
      </c>
      <c r="AN64" s="4">
        <f t="shared" si="32"/>
        <v>0</v>
      </c>
      <c r="AO64" s="4">
        <f t="shared" si="32"/>
        <v>1</v>
      </c>
      <c r="AP64" s="4">
        <f t="shared" si="32"/>
        <v>0</v>
      </c>
      <c r="AQ64" s="4">
        <f t="shared" si="32"/>
        <v>1</v>
      </c>
      <c r="AR64" s="11">
        <f t="shared" si="32"/>
        <v>1</v>
      </c>
      <c r="AS64" s="11">
        <f t="shared" si="32"/>
        <v>0</v>
      </c>
      <c r="AT64" s="4">
        <f t="shared" si="32"/>
        <v>0</v>
      </c>
      <c r="AU64" s="4">
        <f t="shared" si="32"/>
        <v>0</v>
      </c>
      <c r="AV64" s="4">
        <f t="shared" si="32"/>
        <v>0</v>
      </c>
      <c r="AW64" s="4">
        <f t="shared" si="32"/>
        <v>0</v>
      </c>
      <c r="AX64" s="4">
        <f t="shared" si="32"/>
        <v>0</v>
      </c>
      <c r="AY64" s="11">
        <f t="shared" si="32"/>
        <v>0</v>
      </c>
      <c r="AZ64" s="11">
        <f t="shared" si="32"/>
        <v>0</v>
      </c>
      <c r="BA64" s="4">
        <f t="shared" si="32"/>
        <v>0</v>
      </c>
      <c r="BB64" s="4">
        <f t="shared" si="32"/>
        <v>0</v>
      </c>
      <c r="BC64" s="4">
        <f t="shared" si="32"/>
        <v>0</v>
      </c>
      <c r="BD64" s="4">
        <f t="shared" ref="BD64:BM64" si="33">SUM(BD52:BD63)</f>
        <v>0</v>
      </c>
      <c r="BE64" s="4">
        <f t="shared" si="33"/>
        <v>0</v>
      </c>
      <c r="BF64" s="11">
        <f t="shared" si="33"/>
        <v>0</v>
      </c>
      <c r="BG64" s="11">
        <f t="shared" si="33"/>
        <v>0</v>
      </c>
      <c r="BH64" s="4">
        <f t="shared" si="33"/>
        <v>0</v>
      </c>
      <c r="BI64" s="4">
        <f t="shared" si="33"/>
        <v>0</v>
      </c>
      <c r="BJ64" s="4">
        <f t="shared" si="33"/>
        <v>0</v>
      </c>
      <c r="BK64" s="4">
        <f t="shared" si="33"/>
        <v>0</v>
      </c>
      <c r="BL64" s="4">
        <f t="shared" si="33"/>
        <v>0</v>
      </c>
      <c r="BM64" s="4">
        <f t="shared" si="33"/>
        <v>32</v>
      </c>
    </row>
    <row r="65" spans="6:65" ht="12" customHeight="1" x14ac:dyDescent="0.25">
      <c r="F65" s="21" t="str">
        <f>IF(F34-F64&lt;&gt;0,F34-F64,"")</f>
        <v/>
      </c>
      <c r="G65" s="21" t="str">
        <f t="shared" ref="G65:BC65" si="34">IF(G34-G64&lt;&gt;0,G34-G64,"")</f>
        <v/>
      </c>
      <c r="H65" s="21" t="str">
        <f t="shared" si="34"/>
        <v/>
      </c>
      <c r="I65" s="21" t="str">
        <f t="shared" si="34"/>
        <v/>
      </c>
      <c r="J65" s="21" t="str">
        <f t="shared" si="34"/>
        <v/>
      </c>
      <c r="K65" s="21" t="str">
        <f t="shared" si="34"/>
        <v/>
      </c>
      <c r="L65" s="21" t="str">
        <f t="shared" si="34"/>
        <v/>
      </c>
      <c r="M65" s="21" t="str">
        <f t="shared" si="34"/>
        <v/>
      </c>
      <c r="N65" s="21" t="str">
        <f t="shared" si="34"/>
        <v/>
      </c>
      <c r="O65" s="21" t="str">
        <f t="shared" si="34"/>
        <v/>
      </c>
      <c r="P65" s="21" t="str">
        <f t="shared" si="34"/>
        <v/>
      </c>
      <c r="Q65" s="21" t="str">
        <f t="shared" si="34"/>
        <v/>
      </c>
      <c r="R65" s="21" t="str">
        <f t="shared" si="34"/>
        <v/>
      </c>
      <c r="S65" s="21" t="str">
        <f t="shared" si="34"/>
        <v/>
      </c>
      <c r="T65" s="21" t="str">
        <f t="shared" si="34"/>
        <v/>
      </c>
      <c r="U65" s="21" t="str">
        <f t="shared" si="34"/>
        <v/>
      </c>
      <c r="V65" s="21">
        <f t="shared" si="34"/>
        <v>-1</v>
      </c>
      <c r="W65" s="21" t="str">
        <f t="shared" si="34"/>
        <v/>
      </c>
      <c r="X65" s="21" t="str">
        <f t="shared" si="34"/>
        <v/>
      </c>
      <c r="Y65" s="21">
        <f t="shared" si="34"/>
        <v>-1</v>
      </c>
      <c r="Z65" s="21" t="str">
        <f t="shared" si="34"/>
        <v/>
      </c>
      <c r="AA65" s="21">
        <f t="shared" si="34"/>
        <v>-1</v>
      </c>
      <c r="AB65" s="21" t="str">
        <f t="shared" si="34"/>
        <v/>
      </c>
      <c r="AC65" s="21" t="str">
        <f t="shared" si="34"/>
        <v/>
      </c>
      <c r="AD65" s="21" t="str">
        <f t="shared" si="34"/>
        <v/>
      </c>
      <c r="AE65" s="21" t="str">
        <f t="shared" si="34"/>
        <v/>
      </c>
      <c r="AF65" s="21" t="str">
        <f t="shared" si="34"/>
        <v/>
      </c>
      <c r="AG65" s="21" t="str">
        <f t="shared" si="34"/>
        <v/>
      </c>
      <c r="AH65" s="21" t="str">
        <f t="shared" si="34"/>
        <v/>
      </c>
      <c r="AI65" s="21" t="str">
        <f t="shared" si="34"/>
        <v/>
      </c>
      <c r="AJ65" s="21" t="str">
        <f t="shared" si="34"/>
        <v/>
      </c>
      <c r="AK65" s="21" t="str">
        <f t="shared" si="34"/>
        <v/>
      </c>
      <c r="AL65" s="21" t="str">
        <f t="shared" si="34"/>
        <v/>
      </c>
      <c r="AM65" s="21" t="str">
        <f t="shared" si="34"/>
        <v/>
      </c>
      <c r="AN65" s="21" t="str">
        <f t="shared" si="34"/>
        <v/>
      </c>
      <c r="AO65" s="21" t="str">
        <f t="shared" si="34"/>
        <v/>
      </c>
      <c r="AP65" s="21" t="str">
        <f t="shared" si="34"/>
        <v/>
      </c>
      <c r="AQ65" s="21" t="str">
        <f t="shared" si="34"/>
        <v/>
      </c>
      <c r="AR65" s="21" t="str">
        <f t="shared" si="34"/>
        <v/>
      </c>
      <c r="AS65" s="21" t="str">
        <f t="shared" si="34"/>
        <v/>
      </c>
      <c r="AT65" s="21" t="str">
        <f t="shared" si="34"/>
        <v/>
      </c>
      <c r="AU65" s="21" t="str">
        <f t="shared" si="34"/>
        <v/>
      </c>
      <c r="AV65" s="21" t="str">
        <f t="shared" si="34"/>
        <v/>
      </c>
      <c r="AW65" s="21" t="str">
        <f t="shared" si="34"/>
        <v/>
      </c>
      <c r="AX65" s="21" t="str">
        <f t="shared" si="34"/>
        <v/>
      </c>
      <c r="AY65" s="21" t="str">
        <f t="shared" si="34"/>
        <v/>
      </c>
      <c r="AZ65" s="21" t="str">
        <f t="shared" si="34"/>
        <v/>
      </c>
      <c r="BA65" s="21" t="str">
        <f t="shared" si="34"/>
        <v/>
      </c>
      <c r="BB65" s="21" t="str">
        <f t="shared" si="34"/>
        <v/>
      </c>
      <c r="BC65" s="21" t="str">
        <f t="shared" si="34"/>
        <v/>
      </c>
      <c r="BD65" s="21" t="str">
        <f t="shared" ref="BD65:BL65" si="35">IF(BD34-BD64&lt;&gt;0,BD34-BD64,"")</f>
        <v/>
      </c>
      <c r="BE65" s="21" t="str">
        <f t="shared" si="35"/>
        <v/>
      </c>
      <c r="BF65" s="21" t="str">
        <f t="shared" si="35"/>
        <v/>
      </c>
      <c r="BG65" s="21" t="str">
        <f t="shared" si="35"/>
        <v/>
      </c>
      <c r="BH65" s="21" t="str">
        <f t="shared" si="35"/>
        <v/>
      </c>
      <c r="BI65" s="21" t="str">
        <f t="shared" si="35"/>
        <v/>
      </c>
      <c r="BJ65" s="21" t="str">
        <f t="shared" si="35"/>
        <v/>
      </c>
      <c r="BK65" s="21" t="str">
        <f t="shared" si="35"/>
        <v/>
      </c>
      <c r="BL65" s="21" t="str">
        <f t="shared" si="35"/>
        <v/>
      </c>
      <c r="BM65" s="21">
        <f>+BM34-BM64</f>
        <v>-3</v>
      </c>
    </row>
    <row r="66" spans="6:65" ht="12" customHeight="1" x14ac:dyDescent="0.25">
      <c r="BM66" s="6">
        <f>+BM50+BM65</f>
        <v>7</v>
      </c>
    </row>
  </sheetData>
  <mergeCells count="28">
    <mergeCell ref="AV28:BC28"/>
    <mergeCell ref="CH9:CH15"/>
    <mergeCell ref="A26:B26"/>
    <mergeCell ref="A25:B25"/>
    <mergeCell ref="A23:B23"/>
    <mergeCell ref="AM20:AR20"/>
    <mergeCell ref="AO21:AT21"/>
    <mergeCell ref="AX27:BA27"/>
    <mergeCell ref="AE7:AH7"/>
    <mergeCell ref="AL7:AP7"/>
    <mergeCell ref="AM5:AR5"/>
    <mergeCell ref="F27:G27"/>
    <mergeCell ref="AG19:AK19"/>
    <mergeCell ref="AF20:AI20"/>
    <mergeCell ref="AH21:AK21"/>
    <mergeCell ref="AO19:AU19"/>
    <mergeCell ref="AJ27:AK27"/>
    <mergeCell ref="BB2:BH2"/>
    <mergeCell ref="AU4:AY4"/>
    <mergeCell ref="BC4:BI4"/>
    <mergeCell ref="AQ3:AU3"/>
    <mergeCell ref="AY3:BE3"/>
    <mergeCell ref="BA6:BF6"/>
    <mergeCell ref="AT6:AW6"/>
    <mergeCell ref="BE18:BK18"/>
    <mergeCell ref="AW18:BA18"/>
    <mergeCell ref="AN17:AR17"/>
    <mergeCell ref="AV17:BB17"/>
  </mergeCells>
  <conditionalFormatting sqref="F37:BL48">
    <cfRule type="cellIs" dxfId="1546" priority="62" operator="greaterThan">
      <formula>1</formula>
    </cfRule>
  </conditionalFormatting>
  <conditionalFormatting sqref="F52:BL63">
    <cfRule type="cellIs" dxfId="1545" priority="61" operator="greaterThan">
      <formula>1</formula>
    </cfRule>
  </conditionalFormatting>
  <conditionalFormatting sqref="F33:BC35">
    <cfRule type="cellIs" dxfId="1544" priority="60" operator="greaterThan">
      <formula>1</formula>
    </cfRule>
  </conditionalFormatting>
  <conditionalFormatting sqref="BN2:BN7 BN9:BN15 BN17:BN21">
    <cfRule type="cellIs" dxfId="1543" priority="59" operator="greaterThan">
      <formula>0</formula>
    </cfRule>
  </conditionalFormatting>
  <conditionalFormatting sqref="F31:AF31 AY31:BC31 F29:BC30 AH31:AN31">
    <cfRule type="cellIs" dxfId="1542" priority="58" operator="greaterThan">
      <formula>0</formula>
    </cfRule>
  </conditionalFormatting>
  <conditionalFormatting sqref="AA36:AM36">
    <cfRule type="cellIs" dxfId="1541" priority="53" operator="greaterThan">
      <formula>1</formula>
    </cfRule>
  </conditionalFormatting>
  <conditionalFormatting sqref="BN14">
    <cfRule type="cellIs" dxfId="1540" priority="52" operator="greaterThan">
      <formula>0</formula>
    </cfRule>
  </conditionalFormatting>
  <conditionalFormatting sqref="Q52:AB62">
    <cfRule type="cellIs" dxfId="1539" priority="51" operator="greaterThan">
      <formula>1</formula>
    </cfRule>
  </conditionalFormatting>
  <conditionalFormatting sqref="P45">
    <cfRule type="cellIs" dxfId="1538" priority="50" operator="greaterThan">
      <formula>1</formula>
    </cfRule>
  </conditionalFormatting>
  <conditionalFormatting sqref="Q45">
    <cfRule type="cellIs" dxfId="1537" priority="49" operator="greaterThan">
      <formula>1</formula>
    </cfRule>
  </conditionalFormatting>
  <conditionalFormatting sqref="BN15">
    <cfRule type="cellIs" dxfId="1536" priority="48" operator="greaterThan">
      <formula>0</formula>
    </cfRule>
  </conditionalFormatting>
  <conditionalFormatting sqref="BD37:BD48">
    <cfRule type="cellIs" dxfId="1535" priority="47" operator="greaterThan">
      <formula>1</formula>
    </cfRule>
  </conditionalFormatting>
  <conditionalFormatting sqref="BD52:BD63">
    <cfRule type="cellIs" dxfId="1534" priority="46" operator="greaterThan">
      <formula>1</formula>
    </cfRule>
  </conditionalFormatting>
  <conditionalFormatting sqref="BD33:BD35">
    <cfRule type="cellIs" dxfId="1533" priority="45" operator="greaterThan">
      <formula>1</formula>
    </cfRule>
  </conditionalFormatting>
  <conditionalFormatting sqref="BD29:BD31">
    <cfRule type="cellIs" dxfId="1532" priority="44" operator="greaterThan">
      <formula>0</formula>
    </cfRule>
  </conditionalFormatting>
  <conditionalFormatting sqref="BE37:BE48">
    <cfRule type="cellIs" dxfId="1531" priority="43" operator="greaterThan">
      <formula>1</formula>
    </cfRule>
  </conditionalFormatting>
  <conditionalFormatting sqref="BE52:BE63">
    <cfRule type="cellIs" dxfId="1530" priority="42" operator="greaterThan">
      <formula>1</formula>
    </cfRule>
  </conditionalFormatting>
  <conditionalFormatting sqref="BE33:BE35">
    <cfRule type="cellIs" dxfId="1529" priority="41" operator="greaterThan">
      <formula>1</formula>
    </cfRule>
  </conditionalFormatting>
  <conditionalFormatting sqref="BE29:BE31">
    <cfRule type="cellIs" dxfId="1528" priority="40" operator="greaterThan">
      <formula>0</formula>
    </cfRule>
  </conditionalFormatting>
  <conditionalFormatting sqref="BF37:BF48">
    <cfRule type="cellIs" dxfId="1527" priority="39" operator="greaterThan">
      <formula>1</formula>
    </cfRule>
  </conditionalFormatting>
  <conditionalFormatting sqref="BF52:BF63">
    <cfRule type="cellIs" dxfId="1526" priority="38" operator="greaterThan">
      <formula>1</formula>
    </cfRule>
  </conditionalFormatting>
  <conditionalFormatting sqref="BF33:BF35">
    <cfRule type="cellIs" dxfId="1525" priority="37" operator="greaterThan">
      <formula>1</formula>
    </cfRule>
  </conditionalFormatting>
  <conditionalFormatting sqref="BF29:BF31">
    <cfRule type="cellIs" dxfId="1524" priority="36" operator="greaterThan">
      <formula>0</formula>
    </cfRule>
  </conditionalFormatting>
  <conditionalFormatting sqref="BG37:BG48">
    <cfRule type="cellIs" dxfId="1523" priority="35" operator="greaterThan">
      <formula>1</formula>
    </cfRule>
  </conditionalFormatting>
  <conditionalFormatting sqref="BG52:BG63">
    <cfRule type="cellIs" dxfId="1522" priority="34" operator="greaterThan">
      <formula>1</formula>
    </cfRule>
  </conditionalFormatting>
  <conditionalFormatting sqref="BG33:BG35">
    <cfRule type="cellIs" dxfId="1521" priority="33" operator="greaterThan">
      <formula>1</formula>
    </cfRule>
  </conditionalFormatting>
  <conditionalFormatting sqref="BG29:BG31">
    <cfRule type="cellIs" dxfId="1520" priority="32" operator="greaterThan">
      <formula>0</formula>
    </cfRule>
  </conditionalFormatting>
  <conditionalFormatting sqref="BH37:BK48">
    <cfRule type="cellIs" dxfId="1519" priority="31" operator="greaterThan">
      <formula>1</formula>
    </cfRule>
  </conditionalFormatting>
  <conditionalFormatting sqref="BH52:BK63">
    <cfRule type="cellIs" dxfId="1518" priority="30" operator="greaterThan">
      <formula>1</formula>
    </cfRule>
  </conditionalFormatting>
  <conditionalFormatting sqref="BH33:BK35">
    <cfRule type="cellIs" dxfId="1517" priority="29" operator="greaterThan">
      <formula>1</formula>
    </cfRule>
  </conditionalFormatting>
  <conditionalFormatting sqref="BH29:BK31">
    <cfRule type="cellIs" dxfId="1516" priority="28" operator="greaterThan">
      <formula>0</formula>
    </cfRule>
  </conditionalFormatting>
  <conditionalFormatting sqref="BL37:BL48">
    <cfRule type="cellIs" dxfId="1515" priority="27" operator="greaterThan">
      <formula>1</formula>
    </cfRule>
  </conditionalFormatting>
  <conditionalFormatting sqref="BL52:BL63">
    <cfRule type="cellIs" dxfId="1514" priority="26" operator="greaterThan">
      <formula>1</formula>
    </cfRule>
  </conditionalFormatting>
  <conditionalFormatting sqref="BL33:BL35">
    <cfRule type="cellIs" dxfId="1513" priority="25" operator="greaterThan">
      <formula>1</formula>
    </cfRule>
  </conditionalFormatting>
  <conditionalFormatting sqref="BL29:BL31">
    <cfRule type="cellIs" dxfId="1512" priority="24" operator="greaterThan">
      <formula>0</formula>
    </cfRule>
  </conditionalFormatting>
  <conditionalFormatting sqref="BN17:BN21">
    <cfRule type="cellIs" dxfId="1511" priority="23" operator="greaterThan">
      <formula>0</formula>
    </cfRule>
  </conditionalFormatting>
  <conditionalFormatting sqref="AM31:AS31">
    <cfRule type="cellIs" dxfId="1510" priority="22" operator="greaterThan">
      <formula>0</formula>
    </cfRule>
  </conditionalFormatting>
  <conditionalFormatting sqref="O10">
    <cfRule type="cellIs" dxfId="1509" priority="21" operator="greaterThan">
      <formula>0</formula>
    </cfRule>
  </conditionalFormatting>
  <conditionalFormatting sqref="W19">
    <cfRule type="cellIs" dxfId="1508" priority="20" operator="greaterThan">
      <formula>0</formula>
    </cfRule>
  </conditionalFormatting>
  <conditionalFormatting sqref="X19">
    <cfRule type="cellIs" dxfId="1507" priority="19" operator="greaterThan">
      <formula>0</formula>
    </cfRule>
  </conditionalFormatting>
  <conditionalFormatting sqref="X9">
    <cfRule type="cellIs" dxfId="1506" priority="18" operator="greaterThan">
      <formula>0</formula>
    </cfRule>
  </conditionalFormatting>
  <conditionalFormatting sqref="Y5">
    <cfRule type="cellIs" dxfId="1505" priority="17" operator="greaterThan">
      <formula>0</formula>
    </cfRule>
  </conditionalFormatting>
  <conditionalFormatting sqref="Z9">
    <cfRule type="cellIs" dxfId="1504" priority="16" operator="greaterThan">
      <formula>0</formula>
    </cfRule>
  </conditionalFormatting>
  <conditionalFormatting sqref="AA5">
    <cfRule type="cellIs" dxfId="1503" priority="15" operator="greaterThan">
      <formula>0</formula>
    </cfRule>
  </conditionalFormatting>
  <conditionalFormatting sqref="AG17:AH17">
    <cfRule type="cellIs" dxfId="1502" priority="14" operator="greaterThan">
      <formula>0</formula>
    </cfRule>
  </conditionalFormatting>
  <conditionalFormatting sqref="AK3">
    <cfRule type="cellIs" dxfId="1501" priority="13" operator="greaterThan">
      <formula>0</formula>
    </cfRule>
  </conditionalFormatting>
  <conditionalFormatting sqref="AL2">
    <cfRule type="cellIs" dxfId="1500" priority="12" operator="greaterThan">
      <formula>0</formula>
    </cfRule>
  </conditionalFormatting>
  <conditionalFormatting sqref="AL3">
    <cfRule type="cellIs" dxfId="1499" priority="11" operator="greaterThan">
      <formula>0</formula>
    </cfRule>
  </conditionalFormatting>
  <conditionalFormatting sqref="AK6">
    <cfRule type="cellIs" dxfId="1498" priority="10" operator="greaterThan">
      <formula>0</formula>
    </cfRule>
  </conditionalFormatting>
  <conditionalFormatting sqref="AL6">
    <cfRule type="cellIs" dxfId="1497" priority="9" operator="greaterThan">
      <formula>0</formula>
    </cfRule>
  </conditionalFormatting>
  <conditionalFormatting sqref="W7">
    <cfRule type="cellIs" dxfId="1496" priority="8" operator="greaterThan">
      <formula>0</formula>
    </cfRule>
  </conditionalFormatting>
  <conditionalFormatting sqref="X7">
    <cfRule type="cellIs" dxfId="1495" priority="7" operator="greaterThan">
      <formula>0</formula>
    </cfRule>
  </conditionalFormatting>
  <conditionalFormatting sqref="AM2">
    <cfRule type="cellIs" dxfId="1494" priority="6" operator="greaterThan">
      <formula>0</formula>
    </cfRule>
  </conditionalFormatting>
  <conditionalFormatting sqref="AN4:AO4">
    <cfRule type="cellIs" dxfId="1493" priority="5" operator="greaterThan">
      <formula>0</formula>
    </cfRule>
  </conditionalFormatting>
  <conditionalFormatting sqref="AQ18:AR18">
    <cfRule type="cellIs" dxfId="1492" priority="4" operator="greaterThan">
      <formula>0</formula>
    </cfRule>
  </conditionalFormatting>
  <conditionalFormatting sqref="AZ12">
    <cfRule type="cellIs" dxfId="1491" priority="3" operator="greaterThan">
      <formula>0</formula>
    </cfRule>
  </conditionalFormatting>
  <conditionalFormatting sqref="AZ11">
    <cfRule type="cellIs" dxfId="1490" priority="2" operator="greaterThan">
      <formula>0</formula>
    </cfRule>
  </conditionalFormatting>
  <pageMargins left="0.25" right="0.25" top="0.5" bottom="0.5" header="0.25" footer="0.25"/>
  <pageSetup scale="57" orientation="landscape" r:id="rId1"/>
  <headerFooter>
    <oddHeader>&amp;F</oddHeader>
    <oddFooter>&amp;L&amp;A&amp;C&amp;D&amp;RPage &amp;P</oddFooter>
  </headerFooter>
  <colBreaks count="1" manualBreakCount="1">
    <brk id="67" max="1048575" man="1"/>
  </colBreaks>
  <ignoredErrors>
    <ignoredError sqref="BM3:BM5 BM21" formulaRange="1"/>
    <ignoredError sqref="BM16:BM20 BM8:BM12" formula="1" formulaRange="1"/>
    <ignoredError sqref="BM13 BN8:BN9 BN16 C1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CCB72-F69B-4B5C-A059-EB368AC15743}">
  <dimension ref="A1:P13"/>
  <sheetViews>
    <sheetView zoomScale="90" zoomScaleNormal="90" workbookViewId="0">
      <selection activeCell="G4" sqref="G4"/>
    </sheetView>
  </sheetViews>
  <sheetFormatPr defaultRowHeight="15" x14ac:dyDescent="0.25"/>
  <cols>
    <col min="1" max="1" width="9.140625" style="3"/>
    <col min="2" max="2" width="16.7109375" style="3" customWidth="1"/>
    <col min="3" max="3" width="10.7109375" style="3" customWidth="1"/>
    <col min="4" max="4" width="17" style="3" bestFit="1" customWidth="1"/>
    <col min="5" max="5" width="18.28515625" style="3" bestFit="1" customWidth="1"/>
    <col min="6" max="6" width="10.7109375" style="3" customWidth="1"/>
    <col min="7" max="7" width="20.7109375" style="3" customWidth="1"/>
    <col min="8" max="8" width="21" style="3" bestFit="1" customWidth="1"/>
    <col min="9" max="9" width="14.7109375" style="3" customWidth="1"/>
    <col min="10" max="10" width="20.7109375" style="3" customWidth="1"/>
    <col min="11" max="11" width="22.85546875" style="3" bestFit="1" customWidth="1"/>
    <col min="12" max="12" width="14.7109375" style="3" customWidth="1"/>
    <col min="13" max="13" width="20.7109375" style="3" customWidth="1"/>
    <col min="14" max="14" width="16.28515625" style="3" bestFit="1" customWidth="1"/>
    <col min="15" max="15" width="14.7109375" style="3" customWidth="1"/>
    <col min="16" max="16" width="20.7109375" style="3" customWidth="1"/>
  </cols>
  <sheetData>
    <row r="1" spans="1:16" x14ac:dyDescent="0.25">
      <c r="A1" s="131"/>
      <c r="B1" s="196" t="s">
        <v>52</v>
      </c>
      <c r="C1" s="197"/>
      <c r="D1" s="198"/>
      <c r="E1" s="196" t="s">
        <v>915</v>
      </c>
      <c r="F1" s="197"/>
      <c r="G1" s="198"/>
      <c r="H1" s="196" t="s">
        <v>916</v>
      </c>
      <c r="I1" s="197"/>
      <c r="J1" s="198"/>
      <c r="K1" s="196" t="s">
        <v>917</v>
      </c>
      <c r="L1" s="197"/>
      <c r="M1" s="198"/>
      <c r="N1" s="196" t="s">
        <v>918</v>
      </c>
      <c r="O1" s="197"/>
      <c r="P1" s="198"/>
    </row>
    <row r="2" spans="1:16" ht="15.75" thickBot="1" x14ac:dyDescent="0.3">
      <c r="A2" s="139"/>
      <c r="B2" s="148" t="s">
        <v>45</v>
      </c>
      <c r="C2" s="149" t="s">
        <v>944</v>
      </c>
      <c r="D2" s="150" t="s">
        <v>952</v>
      </c>
      <c r="E2" s="148" t="s">
        <v>45</v>
      </c>
      <c r="F2" s="149" t="s">
        <v>944</v>
      </c>
      <c r="G2" s="150" t="s">
        <v>952</v>
      </c>
      <c r="H2" s="148" t="s">
        <v>45</v>
      </c>
      <c r="I2" s="149" t="s">
        <v>944</v>
      </c>
      <c r="J2" s="150" t="s">
        <v>952</v>
      </c>
      <c r="K2" s="148" t="s">
        <v>45</v>
      </c>
      <c r="L2" s="149" t="s">
        <v>944</v>
      </c>
      <c r="M2" s="150" t="s">
        <v>952</v>
      </c>
      <c r="N2" s="148" t="s">
        <v>45</v>
      </c>
      <c r="O2" s="149" t="s">
        <v>944</v>
      </c>
      <c r="P2" s="150" t="s">
        <v>952</v>
      </c>
    </row>
    <row r="3" spans="1:16" x14ac:dyDescent="0.25">
      <c r="A3" s="140" t="s">
        <v>127</v>
      </c>
      <c r="B3" s="151" t="s">
        <v>54</v>
      </c>
      <c r="C3" s="152" t="s">
        <v>945</v>
      </c>
      <c r="D3" s="153" t="s">
        <v>53</v>
      </c>
      <c r="E3" s="151" t="s">
        <v>961</v>
      </c>
      <c r="F3" s="152" t="s">
        <v>953</v>
      </c>
      <c r="G3" s="199"/>
      <c r="H3" s="151" t="s">
        <v>921</v>
      </c>
      <c r="I3" s="152" t="s">
        <v>967</v>
      </c>
      <c r="J3" s="153"/>
      <c r="K3" s="151" t="s">
        <v>985</v>
      </c>
      <c r="L3" s="152" t="s">
        <v>930</v>
      </c>
      <c r="M3" s="153" t="s">
        <v>930</v>
      </c>
      <c r="N3" s="151" t="s">
        <v>414</v>
      </c>
      <c r="O3" s="152" t="s">
        <v>414</v>
      </c>
      <c r="P3" s="153" t="s">
        <v>414</v>
      </c>
    </row>
    <row r="4" spans="1:16" x14ac:dyDescent="0.25">
      <c r="A4" s="141" t="s">
        <v>128</v>
      </c>
      <c r="B4" s="132" t="s">
        <v>47</v>
      </c>
      <c r="C4" s="129" t="s">
        <v>946</v>
      </c>
      <c r="D4" s="133" t="s">
        <v>56</v>
      </c>
      <c r="E4" s="132" t="s">
        <v>867</v>
      </c>
      <c r="F4" s="129" t="s">
        <v>954</v>
      </c>
      <c r="G4" s="200"/>
      <c r="H4" s="132" t="s">
        <v>922</v>
      </c>
      <c r="I4" s="129" t="s">
        <v>968</v>
      </c>
      <c r="J4" s="133"/>
      <c r="K4" s="132" t="s">
        <v>414</v>
      </c>
      <c r="L4" s="129" t="s">
        <v>414</v>
      </c>
      <c r="M4" s="133" t="s">
        <v>414</v>
      </c>
      <c r="N4" s="132" t="s">
        <v>414</v>
      </c>
      <c r="O4" s="129" t="s">
        <v>414</v>
      </c>
      <c r="P4" s="133" t="s">
        <v>414</v>
      </c>
    </row>
    <row r="5" spans="1:16" x14ac:dyDescent="0.25">
      <c r="A5" s="141" t="s">
        <v>129</v>
      </c>
      <c r="B5" s="132" t="s">
        <v>53</v>
      </c>
      <c r="C5" s="129" t="s">
        <v>947</v>
      </c>
      <c r="D5" s="133" t="s">
        <v>270</v>
      </c>
      <c r="E5" s="132" t="s">
        <v>1013</v>
      </c>
      <c r="F5" s="129" t="s">
        <v>955</v>
      </c>
      <c r="G5" s="200"/>
      <c r="H5" s="132" t="s">
        <v>923</v>
      </c>
      <c r="I5" s="129" t="s">
        <v>969</v>
      </c>
      <c r="J5" s="133"/>
      <c r="K5" s="132" t="s">
        <v>938</v>
      </c>
      <c r="L5" s="129" t="s">
        <v>978</v>
      </c>
      <c r="M5" s="133"/>
      <c r="N5" s="132" t="s">
        <v>931</v>
      </c>
      <c r="O5" s="129" t="s">
        <v>986</v>
      </c>
      <c r="P5" s="133"/>
    </row>
    <row r="6" spans="1:16" x14ac:dyDescent="0.25">
      <c r="A6" s="141" t="s">
        <v>130</v>
      </c>
      <c r="B6" s="132" t="s">
        <v>270</v>
      </c>
      <c r="C6" s="129" t="s">
        <v>948</v>
      </c>
      <c r="D6" s="133" t="s">
        <v>57</v>
      </c>
      <c r="E6" s="132" t="s">
        <v>862</v>
      </c>
      <c r="F6" s="129" t="s">
        <v>956</v>
      </c>
      <c r="G6" s="133" t="s">
        <v>962</v>
      </c>
      <c r="H6" s="132" t="s">
        <v>924</v>
      </c>
      <c r="I6" s="129" t="s">
        <v>970</v>
      </c>
      <c r="J6" s="133" t="s">
        <v>998</v>
      </c>
      <c r="K6" s="132" t="s">
        <v>939</v>
      </c>
      <c r="L6" s="129" t="s">
        <v>979</v>
      </c>
      <c r="M6" s="200"/>
      <c r="N6" s="132" t="s">
        <v>932</v>
      </c>
      <c r="O6" s="129" t="s">
        <v>987</v>
      </c>
      <c r="P6" s="133"/>
    </row>
    <row r="7" spans="1:16" x14ac:dyDescent="0.25">
      <c r="A7" s="141" t="s">
        <v>131</v>
      </c>
      <c r="B7" s="132" t="s">
        <v>119</v>
      </c>
      <c r="C7" s="129" t="s">
        <v>946</v>
      </c>
      <c r="D7" s="133" t="s">
        <v>119</v>
      </c>
      <c r="E7" s="132" t="s">
        <v>867</v>
      </c>
      <c r="F7" s="129" t="s">
        <v>957</v>
      </c>
      <c r="G7" s="200"/>
      <c r="H7" s="132" t="s">
        <v>925</v>
      </c>
      <c r="I7" s="129" t="s">
        <v>971</v>
      </c>
      <c r="J7" s="133"/>
      <c r="K7" s="132" t="s">
        <v>940</v>
      </c>
      <c r="L7" s="129" t="s">
        <v>980</v>
      </c>
      <c r="M7" s="133"/>
      <c r="N7" s="132" t="s">
        <v>933</v>
      </c>
      <c r="O7" s="129" t="s">
        <v>988</v>
      </c>
      <c r="P7" s="133"/>
    </row>
    <row r="8" spans="1:16" ht="15.75" thickBot="1" x14ac:dyDescent="0.3">
      <c r="A8" s="154" t="s">
        <v>132</v>
      </c>
      <c r="B8" s="155" t="s">
        <v>55</v>
      </c>
      <c r="C8" s="156" t="s">
        <v>949</v>
      </c>
      <c r="D8" s="157" t="s">
        <v>58</v>
      </c>
      <c r="E8" s="155" t="s">
        <v>867</v>
      </c>
      <c r="F8" s="156" t="s">
        <v>958</v>
      </c>
      <c r="G8" s="157" t="s">
        <v>963</v>
      </c>
      <c r="H8" s="155" t="s">
        <v>925</v>
      </c>
      <c r="I8" s="156" t="s">
        <v>972</v>
      </c>
      <c r="J8" s="157" t="s">
        <v>999</v>
      </c>
      <c r="K8" s="155" t="s">
        <v>941</v>
      </c>
      <c r="L8" s="156" t="s">
        <v>981</v>
      </c>
      <c r="M8" s="201"/>
      <c r="N8" s="155" t="s">
        <v>934</v>
      </c>
      <c r="O8" s="156" t="s">
        <v>989</v>
      </c>
      <c r="P8" s="157"/>
    </row>
    <row r="9" spans="1:16" x14ac:dyDescent="0.25">
      <c r="A9" s="144" t="s">
        <v>135</v>
      </c>
      <c r="B9" s="145" t="s">
        <v>34</v>
      </c>
      <c r="C9" s="146" t="s">
        <v>950</v>
      </c>
      <c r="D9" s="147" t="s">
        <v>270</v>
      </c>
      <c r="E9" s="145" t="s">
        <v>868</v>
      </c>
      <c r="F9" s="146" t="s">
        <v>959</v>
      </c>
      <c r="G9" s="147" t="s">
        <v>965</v>
      </c>
      <c r="H9" s="145" t="s">
        <v>924</v>
      </c>
      <c r="I9" s="146" t="s">
        <v>973</v>
      </c>
      <c r="J9" s="199"/>
      <c r="K9" s="145" t="s">
        <v>985</v>
      </c>
      <c r="L9" s="146" t="s">
        <v>930</v>
      </c>
      <c r="M9" s="147" t="s">
        <v>930</v>
      </c>
      <c r="N9" s="145" t="s">
        <v>414</v>
      </c>
      <c r="O9" s="146" t="s">
        <v>414</v>
      </c>
      <c r="P9" s="147" t="s">
        <v>414</v>
      </c>
    </row>
    <row r="10" spans="1:16" x14ac:dyDescent="0.25">
      <c r="A10" s="142" t="s">
        <v>136</v>
      </c>
      <c r="B10" s="134" t="s">
        <v>57</v>
      </c>
      <c r="C10" s="130" t="s">
        <v>951</v>
      </c>
      <c r="D10" s="135" t="s">
        <v>270</v>
      </c>
      <c r="E10" s="134" t="s">
        <v>414</v>
      </c>
      <c r="F10" s="130"/>
      <c r="G10" s="135" t="s">
        <v>997</v>
      </c>
      <c r="H10" s="134" t="s">
        <v>926</v>
      </c>
      <c r="I10" s="130" t="s">
        <v>974</v>
      </c>
      <c r="J10" s="135"/>
      <c r="K10" s="134" t="s">
        <v>414</v>
      </c>
      <c r="L10" s="130" t="s">
        <v>414</v>
      </c>
      <c r="M10" s="135" t="s">
        <v>414</v>
      </c>
      <c r="N10" s="134" t="s">
        <v>414</v>
      </c>
      <c r="O10" s="130" t="s">
        <v>414</v>
      </c>
      <c r="P10" s="135" t="s">
        <v>414</v>
      </c>
    </row>
    <row r="11" spans="1:16" x14ac:dyDescent="0.25">
      <c r="A11" s="142" t="s">
        <v>137</v>
      </c>
      <c r="B11" s="134" t="s">
        <v>111</v>
      </c>
      <c r="C11" s="130" t="s">
        <v>949</v>
      </c>
      <c r="D11" s="135" t="s">
        <v>111</v>
      </c>
      <c r="E11" s="134" t="s">
        <v>920</v>
      </c>
      <c r="F11" s="130" t="s">
        <v>960</v>
      </c>
      <c r="G11" s="135" t="s">
        <v>964</v>
      </c>
      <c r="H11" s="134" t="s">
        <v>929</v>
      </c>
      <c r="I11" s="130" t="s">
        <v>975</v>
      </c>
      <c r="J11" s="135" t="s">
        <v>1011</v>
      </c>
      <c r="K11" s="134" t="s">
        <v>938</v>
      </c>
      <c r="L11" s="130" t="s">
        <v>982</v>
      </c>
      <c r="M11" s="135"/>
      <c r="N11" s="134" t="s">
        <v>935</v>
      </c>
      <c r="O11" s="130" t="s">
        <v>990</v>
      </c>
      <c r="P11" s="135"/>
    </row>
    <row r="12" spans="1:16" x14ac:dyDescent="0.25">
      <c r="A12" s="142" t="s">
        <v>919</v>
      </c>
      <c r="B12" s="134" t="s">
        <v>414</v>
      </c>
      <c r="C12" s="130" t="s">
        <v>414</v>
      </c>
      <c r="D12" s="135" t="s">
        <v>414</v>
      </c>
      <c r="E12" s="134" t="s">
        <v>414</v>
      </c>
      <c r="F12" s="130"/>
      <c r="G12" s="135" t="s">
        <v>965</v>
      </c>
      <c r="H12" s="134" t="s">
        <v>927</v>
      </c>
      <c r="I12" s="130" t="s">
        <v>976</v>
      </c>
      <c r="J12" s="135" t="s">
        <v>1012</v>
      </c>
      <c r="K12" s="134" t="s">
        <v>942</v>
      </c>
      <c r="L12" s="130" t="s">
        <v>983</v>
      </c>
      <c r="M12" s="200"/>
      <c r="N12" s="134" t="s">
        <v>936</v>
      </c>
      <c r="O12" s="130" t="s">
        <v>991</v>
      </c>
      <c r="P12" s="135"/>
    </row>
    <row r="13" spans="1:16" ht="15.75" thickBot="1" x14ac:dyDescent="0.3">
      <c r="A13" s="143" t="s">
        <v>108</v>
      </c>
      <c r="B13" s="136" t="s">
        <v>414</v>
      </c>
      <c r="C13" s="137" t="s">
        <v>414</v>
      </c>
      <c r="D13" s="138" t="s">
        <v>414</v>
      </c>
      <c r="E13" s="136" t="s">
        <v>414</v>
      </c>
      <c r="F13" s="137"/>
      <c r="G13" s="138" t="s">
        <v>966</v>
      </c>
      <c r="H13" s="136" t="s">
        <v>928</v>
      </c>
      <c r="I13" s="137" t="s">
        <v>977</v>
      </c>
      <c r="J13" s="138" t="s">
        <v>1000</v>
      </c>
      <c r="K13" s="136" t="s">
        <v>943</v>
      </c>
      <c r="L13" s="137" t="s">
        <v>984</v>
      </c>
      <c r="M13" s="138"/>
      <c r="N13" s="136" t="s">
        <v>937</v>
      </c>
      <c r="O13" s="137" t="s">
        <v>992</v>
      </c>
      <c r="P13" s="138"/>
    </row>
  </sheetData>
  <mergeCells count="5">
    <mergeCell ref="B1:D1"/>
    <mergeCell ref="E1:G1"/>
    <mergeCell ref="H1:J1"/>
    <mergeCell ref="K1:M1"/>
    <mergeCell ref="N1:P1"/>
  </mergeCells>
  <pageMargins left="0.7" right="0.7" top="0.75" bottom="0.75" header="0.3" footer="0.3"/>
  <ignoredErrors>
    <ignoredError sqref="F3:F13 C3:C12 I4:I13 L5:L8 L11:L13 O5:O13"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workbookViewId="0">
      <selection activeCell="A8" sqref="A8"/>
    </sheetView>
  </sheetViews>
  <sheetFormatPr defaultRowHeight="15" x14ac:dyDescent="0.25"/>
  <cols>
    <col min="2" max="2" width="9.140625" style="3"/>
  </cols>
  <sheetData>
    <row r="1" spans="1:2" ht="45" x14ac:dyDescent="0.25">
      <c r="A1" s="14" t="s">
        <v>25</v>
      </c>
      <c r="B1" s="16" t="s">
        <v>26</v>
      </c>
    </row>
    <row r="2" spans="1:2" x14ac:dyDescent="0.25">
      <c r="A2" s="15" t="s">
        <v>9</v>
      </c>
      <c r="B2" s="2">
        <f>COUNTIF('District 27'!$BO$2:$BO$22,'League Host'!$A2)</f>
        <v>0</v>
      </c>
    </row>
    <row r="3" spans="1:2" x14ac:dyDescent="0.25">
      <c r="A3" s="15" t="s">
        <v>16</v>
      </c>
      <c r="B3" s="2">
        <f>COUNTIF('District 27'!$BO$2:$BO$22,'League Host'!$A3)</f>
        <v>1</v>
      </c>
    </row>
    <row r="4" spans="1:2" x14ac:dyDescent="0.25">
      <c r="A4" s="15" t="s">
        <v>21</v>
      </c>
      <c r="B4" s="2">
        <f>COUNTIF('District 27'!$BO$2:$BO$22,'League Host'!$A4)</f>
        <v>1</v>
      </c>
    </row>
    <row r="5" spans="1:2" x14ac:dyDescent="0.25">
      <c r="A5" s="15" t="s">
        <v>20</v>
      </c>
      <c r="B5" s="2">
        <f>COUNTIF('District 27'!$BO$2:$BO$22,'League Host'!$A5)</f>
        <v>3</v>
      </c>
    </row>
    <row r="6" spans="1:2" x14ac:dyDescent="0.25">
      <c r="A6" s="15" t="s">
        <v>15</v>
      </c>
      <c r="B6" s="2">
        <f>COUNTIF('District 27'!$BO$2:$BO$22,'League Host'!$A6)</f>
        <v>0</v>
      </c>
    </row>
    <row r="7" spans="1:2" x14ac:dyDescent="0.25">
      <c r="A7" s="15" t="s">
        <v>22</v>
      </c>
      <c r="B7" s="2">
        <f>COUNTIF('District 27'!$BO$2:$BO$22,'League Host'!$A7)</f>
        <v>0</v>
      </c>
    </row>
    <row r="8" spans="1:2" x14ac:dyDescent="0.25">
      <c r="A8" s="15" t="s">
        <v>19</v>
      </c>
      <c r="B8" s="2">
        <f>COUNTIF('District 27'!$BO$2:$BO$22,'League Host'!$A8)</f>
        <v>1</v>
      </c>
    </row>
    <row r="9" spans="1:2" x14ac:dyDescent="0.25">
      <c r="A9" s="15" t="s">
        <v>28</v>
      </c>
      <c r="B9" s="2">
        <f>COUNTIF('District 27'!$BO$2:$BO$22,'League Host'!$A9)</f>
        <v>2</v>
      </c>
    </row>
    <row r="10" spans="1:2" x14ac:dyDescent="0.25">
      <c r="A10" s="15" t="s">
        <v>23</v>
      </c>
      <c r="B10" s="2">
        <f>COUNTIF('District 27'!$BO$2:$BO$22,'League Host'!$A10)</f>
        <v>2</v>
      </c>
    </row>
    <row r="11" spans="1:2" x14ac:dyDescent="0.25">
      <c r="A11" s="15" t="s">
        <v>27</v>
      </c>
      <c r="B11" s="2">
        <f>COUNTIF('District 27'!$BO$2:$BO$22,'League Host'!$A11)</f>
        <v>0</v>
      </c>
    </row>
    <row r="12" spans="1:2" x14ac:dyDescent="0.25">
      <c r="A12" s="15" t="s">
        <v>24</v>
      </c>
      <c r="B12" s="2">
        <f>COUNTIF('District 27'!$BO$2:$BO$22,'League Host'!$A12)</f>
        <v>0</v>
      </c>
    </row>
    <row r="13" spans="1:2" x14ac:dyDescent="0.25">
      <c r="A13" s="15" t="s">
        <v>17</v>
      </c>
      <c r="B13" s="2">
        <f>COUNTIF('District 27'!$BO$2:$BO$22,'League Host'!$A13)</f>
        <v>1</v>
      </c>
    </row>
    <row r="14" spans="1:2" x14ac:dyDescent="0.25">
      <c r="A14" s="15" t="s">
        <v>18</v>
      </c>
      <c r="B14" s="2">
        <f>COUNTIF('District 27'!$BO$2:$BO$22,'League Host'!$A14)</f>
        <v>1</v>
      </c>
    </row>
    <row r="16" spans="1:2" x14ac:dyDescent="0.25">
      <c r="A16" s="15" t="s">
        <v>29</v>
      </c>
      <c r="B16" s="2">
        <f>SUM(B2:B14)</f>
        <v>12</v>
      </c>
    </row>
  </sheetData>
  <sortState xmlns:xlrd2="http://schemas.microsoft.com/office/spreadsheetml/2017/richdata2" ref="A2:B20">
    <sortCondition ref="A2:A20"/>
  </sortState>
  <pageMargins left="0.25" right="0.25" top="0.5" bottom="0.5" header="0.25" footer="0.25"/>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12"/>
  <sheetViews>
    <sheetView tabSelected="1" zoomScale="90" zoomScaleNormal="90" zoomScaleSheetLayoutView="100" workbookViewId="0">
      <pane xSplit="5" ySplit="1" topLeftCell="F170" activePane="bottomRight" state="frozen"/>
      <selection pane="topRight" activeCell="F1" sqref="F1"/>
      <selection pane="bottomLeft" activeCell="A2" sqref="A2"/>
      <selection pane="bottomRight" activeCell="K198" sqref="K198"/>
    </sheetView>
  </sheetViews>
  <sheetFormatPr defaultColWidth="9.140625" defaultRowHeight="15" x14ac:dyDescent="0.25"/>
  <cols>
    <col min="1" max="1" width="12.7109375" style="55" customWidth="1"/>
    <col min="2" max="2" width="7.28515625" style="55" customWidth="1"/>
    <col min="3" max="3" width="11.28515625" style="55" bestFit="1" customWidth="1"/>
    <col min="4" max="4" width="12.7109375" style="55" bestFit="1" customWidth="1"/>
    <col min="5" max="5" width="3.7109375" style="55" customWidth="1"/>
    <col min="6" max="6" width="20.7109375" style="55" customWidth="1"/>
    <col min="7" max="8" width="5.7109375" style="55" customWidth="1"/>
    <col min="9" max="9" width="20.7109375" style="55" customWidth="1"/>
    <col min="10" max="10" width="5.7109375" style="55" customWidth="1"/>
    <col min="11" max="11" width="23.7109375" style="55" customWidth="1"/>
    <col min="12" max="12" width="14.7109375" style="55" bestFit="1" customWidth="1"/>
    <col min="13" max="13" width="14" style="55" bestFit="1" customWidth="1"/>
    <col min="14" max="14" width="22.28515625" style="55" customWidth="1"/>
    <col min="15" max="15" width="27" style="55" customWidth="1"/>
    <col min="16" max="16" width="25.7109375" style="65" customWidth="1"/>
    <col min="17" max="17" width="24.5703125" style="65" bestFit="1" customWidth="1"/>
    <col min="18" max="16384" width="9.140625" style="55"/>
  </cols>
  <sheetData>
    <row r="1" spans="1:17" ht="15.75" x14ac:dyDescent="0.25">
      <c r="A1" s="63" t="s">
        <v>40</v>
      </c>
      <c r="B1" s="63" t="s">
        <v>41</v>
      </c>
      <c r="C1" s="63" t="s">
        <v>42</v>
      </c>
      <c r="D1" s="63" t="s">
        <v>43</v>
      </c>
      <c r="E1" s="63" t="s">
        <v>97</v>
      </c>
      <c r="F1" s="189" t="s">
        <v>44</v>
      </c>
      <c r="G1" s="189"/>
      <c r="H1" s="189"/>
      <c r="I1" s="189"/>
      <c r="J1" s="189"/>
      <c r="K1" s="63" t="s">
        <v>45</v>
      </c>
      <c r="L1" s="63" t="s">
        <v>8</v>
      </c>
      <c r="M1" s="63" t="s">
        <v>112</v>
      </c>
      <c r="N1" s="63" t="s">
        <v>49</v>
      </c>
      <c r="O1" s="63" t="s">
        <v>51</v>
      </c>
      <c r="P1" s="64" t="s">
        <v>118</v>
      </c>
      <c r="Q1" s="64" t="s">
        <v>146</v>
      </c>
    </row>
    <row r="2" spans="1:17" s="6" customFormat="1" x14ac:dyDescent="0.25">
      <c r="A2" s="84" t="s">
        <v>72</v>
      </c>
      <c r="B2" s="85">
        <v>44724</v>
      </c>
      <c r="C2" s="86">
        <v>44724</v>
      </c>
      <c r="D2" s="87">
        <v>0.58333333333333337</v>
      </c>
      <c r="E2" s="84"/>
      <c r="F2" s="84" t="s">
        <v>120</v>
      </c>
      <c r="G2" s="84">
        <v>5</v>
      </c>
      <c r="H2" s="84" t="s">
        <v>46</v>
      </c>
      <c r="I2" s="84" t="s">
        <v>34</v>
      </c>
      <c r="J2" s="84">
        <v>6</v>
      </c>
      <c r="K2" s="84" t="s">
        <v>34</v>
      </c>
      <c r="L2" s="88" t="s">
        <v>50</v>
      </c>
      <c r="M2" s="84" t="s">
        <v>266</v>
      </c>
      <c r="N2" s="84" t="s">
        <v>124</v>
      </c>
      <c r="O2" s="84" t="s">
        <v>265</v>
      </c>
      <c r="P2" s="84"/>
      <c r="Q2" s="84"/>
    </row>
    <row r="3" spans="1:17" s="6" customFormat="1" x14ac:dyDescent="0.25">
      <c r="A3" s="84" t="s">
        <v>74</v>
      </c>
      <c r="B3" s="85">
        <v>44724</v>
      </c>
      <c r="C3" s="86">
        <v>44724</v>
      </c>
      <c r="D3" s="87">
        <v>0.66666666666666663</v>
      </c>
      <c r="E3" s="84"/>
      <c r="F3" s="84" t="s">
        <v>47</v>
      </c>
      <c r="G3" s="84">
        <v>2</v>
      </c>
      <c r="H3" s="84" t="s">
        <v>46</v>
      </c>
      <c r="I3" s="84" t="s">
        <v>121</v>
      </c>
      <c r="J3" s="84">
        <v>4</v>
      </c>
      <c r="K3" s="84" t="s">
        <v>34</v>
      </c>
      <c r="L3" s="88" t="s">
        <v>50</v>
      </c>
      <c r="M3" s="84" t="s">
        <v>266</v>
      </c>
      <c r="N3" s="84" t="s">
        <v>124</v>
      </c>
      <c r="O3" s="84" t="s">
        <v>265</v>
      </c>
      <c r="P3" s="84"/>
      <c r="Q3" s="84"/>
    </row>
    <row r="4" spans="1:17" s="6" customFormat="1" x14ac:dyDescent="0.25">
      <c r="A4" s="84" t="s">
        <v>73</v>
      </c>
      <c r="B4" s="85">
        <v>44724</v>
      </c>
      <c r="C4" s="86">
        <v>44724</v>
      </c>
      <c r="D4" s="87">
        <v>0.58333333333333337</v>
      </c>
      <c r="E4" s="84"/>
      <c r="F4" s="84" t="s">
        <v>53</v>
      </c>
      <c r="G4" s="84">
        <v>12</v>
      </c>
      <c r="H4" s="84" t="s">
        <v>46</v>
      </c>
      <c r="I4" s="84" t="s">
        <v>57</v>
      </c>
      <c r="J4" s="84">
        <v>2</v>
      </c>
      <c r="K4" s="84" t="s">
        <v>57</v>
      </c>
      <c r="L4" s="88" t="s">
        <v>50</v>
      </c>
      <c r="M4" s="84" t="s">
        <v>266</v>
      </c>
      <c r="N4" s="84" t="s">
        <v>124</v>
      </c>
      <c r="O4" s="84" t="s">
        <v>265</v>
      </c>
      <c r="P4" s="84"/>
      <c r="Q4" s="84"/>
    </row>
    <row r="5" spans="1:17" s="6" customFormat="1" x14ac:dyDescent="0.25">
      <c r="A5" s="84" t="s">
        <v>263</v>
      </c>
      <c r="B5" s="85">
        <v>44724</v>
      </c>
      <c r="C5" s="86">
        <v>44724</v>
      </c>
      <c r="D5" s="87">
        <v>0.70833333333333337</v>
      </c>
      <c r="E5" s="84"/>
      <c r="F5" s="84" t="s">
        <v>345</v>
      </c>
      <c r="G5" s="84">
        <v>13</v>
      </c>
      <c r="H5" s="84" t="s">
        <v>46</v>
      </c>
      <c r="I5" s="84" t="s">
        <v>133</v>
      </c>
      <c r="J5" s="84">
        <v>3</v>
      </c>
      <c r="K5" s="84" t="s">
        <v>48</v>
      </c>
      <c r="L5" s="88" t="s">
        <v>50</v>
      </c>
      <c r="M5" s="84" t="s">
        <v>266</v>
      </c>
      <c r="N5" s="84" t="s">
        <v>346</v>
      </c>
      <c r="O5" s="84" t="s">
        <v>265</v>
      </c>
      <c r="P5" s="84"/>
      <c r="Q5" s="84"/>
    </row>
    <row r="6" spans="1:17" s="6" customFormat="1" x14ac:dyDescent="0.25">
      <c r="A6" s="84" t="s">
        <v>267</v>
      </c>
      <c r="B6" s="85">
        <v>44724</v>
      </c>
      <c r="C6" s="86">
        <v>44724</v>
      </c>
      <c r="D6" s="87">
        <v>0.79166666666666663</v>
      </c>
      <c r="E6" s="84"/>
      <c r="F6" s="84" t="s">
        <v>347</v>
      </c>
      <c r="G6" s="84">
        <v>1</v>
      </c>
      <c r="H6" s="84" t="s">
        <v>46</v>
      </c>
      <c r="I6" s="84" t="s">
        <v>348</v>
      </c>
      <c r="J6" s="84">
        <v>11</v>
      </c>
      <c r="K6" s="84" t="s">
        <v>48</v>
      </c>
      <c r="L6" s="88" t="s">
        <v>50</v>
      </c>
      <c r="M6" s="84" t="s">
        <v>266</v>
      </c>
      <c r="N6" s="84" t="s">
        <v>346</v>
      </c>
      <c r="O6" s="84" t="s">
        <v>265</v>
      </c>
      <c r="P6" s="84"/>
      <c r="Q6" s="84"/>
    </row>
    <row r="7" spans="1:17" s="6" customFormat="1" x14ac:dyDescent="0.25">
      <c r="A7" s="84" t="s">
        <v>71</v>
      </c>
      <c r="B7" s="85">
        <v>44724</v>
      </c>
      <c r="C7" s="86">
        <v>44724</v>
      </c>
      <c r="D7" s="87">
        <v>0.58333333333333337</v>
      </c>
      <c r="E7" s="84"/>
      <c r="F7" s="84" t="s">
        <v>270</v>
      </c>
      <c r="G7" s="84">
        <v>9</v>
      </c>
      <c r="H7" s="84" t="s">
        <v>46</v>
      </c>
      <c r="I7" s="84" t="s">
        <v>275</v>
      </c>
      <c r="J7" s="84">
        <v>7</v>
      </c>
      <c r="K7" s="84" t="s">
        <v>240</v>
      </c>
      <c r="L7" s="88" t="s">
        <v>50</v>
      </c>
      <c r="M7" s="84" t="s">
        <v>266</v>
      </c>
      <c r="N7" s="84" t="s">
        <v>124</v>
      </c>
      <c r="O7" s="84" t="s">
        <v>265</v>
      </c>
      <c r="P7" s="84"/>
      <c r="Q7" s="84"/>
    </row>
    <row r="8" spans="1:17" s="6" customFormat="1" x14ac:dyDescent="0.25">
      <c r="A8" s="84" t="s">
        <v>75</v>
      </c>
      <c r="B8" s="85">
        <v>44724</v>
      </c>
      <c r="C8" s="86">
        <v>44724</v>
      </c>
      <c r="D8" s="87">
        <v>0.66666666666666663</v>
      </c>
      <c r="E8" s="84"/>
      <c r="F8" s="84" t="s">
        <v>351</v>
      </c>
      <c r="G8" s="84">
        <v>8</v>
      </c>
      <c r="H8" s="84" t="s">
        <v>46</v>
      </c>
      <c r="I8" s="84" t="s">
        <v>273</v>
      </c>
      <c r="J8" s="84">
        <v>2</v>
      </c>
      <c r="K8" s="84" t="s">
        <v>240</v>
      </c>
      <c r="L8" s="88" t="s">
        <v>50</v>
      </c>
      <c r="M8" s="84" t="s">
        <v>266</v>
      </c>
      <c r="N8" s="84" t="s">
        <v>124</v>
      </c>
      <c r="O8" s="84" t="s">
        <v>265</v>
      </c>
      <c r="P8" s="84"/>
      <c r="Q8" s="84"/>
    </row>
    <row r="9" spans="1:17" s="6" customFormat="1" x14ac:dyDescent="0.25">
      <c r="A9" s="84" t="s">
        <v>76</v>
      </c>
      <c r="B9" s="85">
        <v>44726</v>
      </c>
      <c r="C9" s="86">
        <v>44726</v>
      </c>
      <c r="D9" s="87">
        <v>0.75</v>
      </c>
      <c r="E9" s="84"/>
      <c r="F9" s="84" t="s">
        <v>270</v>
      </c>
      <c r="G9" s="84">
        <v>10</v>
      </c>
      <c r="H9" s="84" t="s">
        <v>46</v>
      </c>
      <c r="I9" s="84" t="s">
        <v>55</v>
      </c>
      <c r="J9" s="84">
        <v>5</v>
      </c>
      <c r="K9" s="84" t="s">
        <v>276</v>
      </c>
      <c r="L9" s="88" t="s">
        <v>50</v>
      </c>
      <c r="M9" s="84" t="s">
        <v>266</v>
      </c>
      <c r="N9" s="84" t="s">
        <v>124</v>
      </c>
      <c r="O9" s="84" t="s">
        <v>265</v>
      </c>
      <c r="P9" s="84"/>
      <c r="Q9" s="84"/>
    </row>
    <row r="10" spans="1:17" s="6" customFormat="1" x14ac:dyDescent="0.25">
      <c r="A10" s="84" t="s">
        <v>77</v>
      </c>
      <c r="B10" s="85">
        <v>44726</v>
      </c>
      <c r="C10" s="86">
        <v>44726</v>
      </c>
      <c r="D10" s="87">
        <v>0.75</v>
      </c>
      <c r="E10" s="84"/>
      <c r="F10" s="84" t="s">
        <v>34</v>
      </c>
      <c r="G10" s="84">
        <v>2</v>
      </c>
      <c r="H10" s="84" t="s">
        <v>46</v>
      </c>
      <c r="I10" s="84" t="s">
        <v>274</v>
      </c>
      <c r="J10" s="84">
        <v>7</v>
      </c>
      <c r="K10" s="84" t="s">
        <v>274</v>
      </c>
      <c r="L10" s="88" t="s">
        <v>50</v>
      </c>
      <c r="M10" s="84" t="s">
        <v>266</v>
      </c>
      <c r="N10" s="84" t="s">
        <v>124</v>
      </c>
      <c r="O10" s="84" t="s">
        <v>265</v>
      </c>
      <c r="P10" s="84"/>
      <c r="Q10" s="84"/>
    </row>
    <row r="11" spans="1:17" s="6" customFormat="1" x14ac:dyDescent="0.25">
      <c r="A11" s="84" t="s">
        <v>79</v>
      </c>
      <c r="B11" s="85">
        <v>44727</v>
      </c>
      <c r="C11" s="86">
        <v>44727</v>
      </c>
      <c r="D11" s="87">
        <v>0.75</v>
      </c>
      <c r="E11" s="84"/>
      <c r="F11" s="84" t="s">
        <v>351</v>
      </c>
      <c r="G11" s="84">
        <v>14</v>
      </c>
      <c r="H11" s="84" t="s">
        <v>46</v>
      </c>
      <c r="I11" s="84" t="s">
        <v>56</v>
      </c>
      <c r="J11" s="84">
        <v>27</v>
      </c>
      <c r="K11" s="84" t="s">
        <v>56</v>
      </c>
      <c r="L11" s="88" t="s">
        <v>50</v>
      </c>
      <c r="M11" s="84" t="s">
        <v>266</v>
      </c>
      <c r="N11" s="84" t="s">
        <v>124</v>
      </c>
      <c r="O11" s="84" t="s">
        <v>265</v>
      </c>
      <c r="P11" s="84"/>
      <c r="Q11" s="84"/>
    </row>
    <row r="12" spans="1:17" s="6" customFormat="1" x14ac:dyDescent="0.25">
      <c r="A12" s="84" t="s">
        <v>78</v>
      </c>
      <c r="B12" s="85">
        <v>44727</v>
      </c>
      <c r="C12" s="86">
        <v>44727</v>
      </c>
      <c r="D12" s="87">
        <v>0.83333333333333337</v>
      </c>
      <c r="E12" s="84"/>
      <c r="F12" s="84" t="s">
        <v>53</v>
      </c>
      <c r="G12" s="84">
        <v>7</v>
      </c>
      <c r="H12" s="84" t="s">
        <v>46</v>
      </c>
      <c r="I12" s="84" t="s">
        <v>121</v>
      </c>
      <c r="J12" s="84">
        <v>5</v>
      </c>
      <c r="K12" s="84" t="s">
        <v>56</v>
      </c>
      <c r="L12" s="88" t="s">
        <v>50</v>
      </c>
      <c r="M12" s="84" t="s">
        <v>266</v>
      </c>
      <c r="N12" s="84" t="s">
        <v>124</v>
      </c>
      <c r="O12" s="84" t="s">
        <v>265</v>
      </c>
      <c r="P12" s="84"/>
      <c r="Q12" s="84"/>
    </row>
    <row r="13" spans="1:17" s="6" customFormat="1" x14ac:dyDescent="0.25">
      <c r="A13" s="84" t="s">
        <v>269</v>
      </c>
      <c r="B13" s="85">
        <v>44727</v>
      </c>
      <c r="C13" s="86">
        <v>44727</v>
      </c>
      <c r="D13" s="87">
        <v>0.75</v>
      </c>
      <c r="E13" s="84"/>
      <c r="F13" s="84" t="s">
        <v>348</v>
      </c>
      <c r="G13" s="84">
        <v>9</v>
      </c>
      <c r="H13" s="84" t="s">
        <v>46</v>
      </c>
      <c r="I13" s="84" t="s">
        <v>134</v>
      </c>
      <c r="J13" s="84">
        <v>1</v>
      </c>
      <c r="K13" s="84" t="s">
        <v>276</v>
      </c>
      <c r="L13" s="88" t="s">
        <v>50</v>
      </c>
      <c r="M13" s="84" t="s">
        <v>266</v>
      </c>
      <c r="N13" s="84" t="s">
        <v>346</v>
      </c>
      <c r="O13" s="84" t="s">
        <v>265</v>
      </c>
      <c r="P13" s="84"/>
      <c r="Q13" s="84"/>
    </row>
    <row r="14" spans="1:17" s="6" customFormat="1" x14ac:dyDescent="0.25">
      <c r="A14" s="84" t="s">
        <v>268</v>
      </c>
      <c r="B14" s="85">
        <v>44727</v>
      </c>
      <c r="C14" s="86">
        <v>44727</v>
      </c>
      <c r="D14" s="87">
        <v>0.75</v>
      </c>
      <c r="E14" s="84"/>
      <c r="F14" s="84" t="s">
        <v>345</v>
      </c>
      <c r="G14" s="84">
        <v>20</v>
      </c>
      <c r="H14" s="84" t="s">
        <v>46</v>
      </c>
      <c r="I14" s="84" t="s">
        <v>274</v>
      </c>
      <c r="J14" s="84">
        <v>10</v>
      </c>
      <c r="K14" s="84" t="s">
        <v>274</v>
      </c>
      <c r="L14" s="88" t="s">
        <v>50</v>
      </c>
      <c r="M14" s="84" t="s">
        <v>266</v>
      </c>
      <c r="N14" s="84" t="s">
        <v>346</v>
      </c>
      <c r="O14" s="84" t="s">
        <v>265</v>
      </c>
      <c r="P14" s="84"/>
      <c r="Q14" s="84"/>
    </row>
    <row r="15" spans="1:17" s="6" customFormat="1" x14ac:dyDescent="0.25">
      <c r="A15" s="84" t="s">
        <v>80</v>
      </c>
      <c r="B15" s="85">
        <v>44727</v>
      </c>
      <c r="C15" s="86">
        <v>44727</v>
      </c>
      <c r="D15" s="87">
        <v>0.75</v>
      </c>
      <c r="E15" s="84"/>
      <c r="F15" s="84" t="s">
        <v>57</v>
      </c>
      <c r="G15" s="84">
        <v>13</v>
      </c>
      <c r="H15" s="84" t="s">
        <v>46</v>
      </c>
      <c r="I15" s="84" t="s">
        <v>47</v>
      </c>
      <c r="J15" s="84">
        <v>1</v>
      </c>
      <c r="K15" s="84" t="s">
        <v>57</v>
      </c>
      <c r="L15" s="88" t="s">
        <v>50</v>
      </c>
      <c r="M15" s="84" t="s">
        <v>266</v>
      </c>
      <c r="N15" s="84" t="s">
        <v>124</v>
      </c>
      <c r="O15" s="84" t="s">
        <v>265</v>
      </c>
      <c r="P15" s="84"/>
      <c r="Q15" s="84"/>
    </row>
    <row r="16" spans="1:17" s="6" customFormat="1" x14ac:dyDescent="0.25">
      <c r="A16" s="84" t="s">
        <v>349</v>
      </c>
      <c r="B16" s="85">
        <v>44728</v>
      </c>
      <c r="C16" s="86">
        <v>44728</v>
      </c>
      <c r="D16" s="87">
        <v>0.75</v>
      </c>
      <c r="E16" s="84"/>
      <c r="F16" s="84" t="s">
        <v>345</v>
      </c>
      <c r="G16" s="84">
        <v>3</v>
      </c>
      <c r="H16" s="84" t="s">
        <v>46</v>
      </c>
      <c r="I16" s="89" t="s">
        <v>348</v>
      </c>
      <c r="J16" s="84">
        <v>5</v>
      </c>
      <c r="K16" s="84" t="s">
        <v>837</v>
      </c>
      <c r="L16" s="88" t="s">
        <v>50</v>
      </c>
      <c r="M16" s="84" t="s">
        <v>266</v>
      </c>
      <c r="N16" s="89" t="s">
        <v>346</v>
      </c>
      <c r="O16" s="84" t="s">
        <v>808</v>
      </c>
      <c r="P16" s="89" t="s">
        <v>118</v>
      </c>
      <c r="Q16" s="84" t="s">
        <v>476</v>
      </c>
    </row>
    <row r="17" spans="1:17" s="6" customFormat="1" x14ac:dyDescent="0.25">
      <c r="A17" s="84" t="s">
        <v>280</v>
      </c>
      <c r="B17" s="85">
        <f>+C17</f>
        <v>44728</v>
      </c>
      <c r="C17" s="86">
        <v>44728</v>
      </c>
      <c r="D17" s="87">
        <v>0.75</v>
      </c>
      <c r="E17" s="84"/>
      <c r="F17" s="84" t="s">
        <v>111</v>
      </c>
      <c r="G17" s="84">
        <v>11</v>
      </c>
      <c r="H17" s="84" t="s">
        <v>46</v>
      </c>
      <c r="I17" s="84" t="s">
        <v>56</v>
      </c>
      <c r="J17" s="84">
        <v>0</v>
      </c>
      <c r="K17" s="84" t="s">
        <v>56</v>
      </c>
      <c r="L17" s="88" t="s">
        <v>104</v>
      </c>
      <c r="M17" s="84" t="s">
        <v>289</v>
      </c>
      <c r="N17" s="84" t="s">
        <v>137</v>
      </c>
      <c r="O17" s="84" t="s">
        <v>350</v>
      </c>
      <c r="P17" s="84"/>
      <c r="Q17" s="84"/>
    </row>
    <row r="18" spans="1:17" s="6" customFormat="1" x14ac:dyDescent="0.25">
      <c r="A18" s="84" t="s">
        <v>281</v>
      </c>
      <c r="B18" s="85">
        <f>+C18</f>
        <v>44728</v>
      </c>
      <c r="C18" s="86">
        <v>44728</v>
      </c>
      <c r="D18" s="87">
        <v>0.75</v>
      </c>
      <c r="E18" s="84"/>
      <c r="F18" s="84" t="s">
        <v>270</v>
      </c>
      <c r="G18" s="84">
        <v>10</v>
      </c>
      <c r="H18" s="84" t="s">
        <v>46</v>
      </c>
      <c r="I18" s="84" t="s">
        <v>240</v>
      </c>
      <c r="J18" s="84">
        <v>0</v>
      </c>
      <c r="K18" s="84" t="s">
        <v>279</v>
      </c>
      <c r="L18" s="88" t="s">
        <v>104</v>
      </c>
      <c r="M18" s="84" t="s">
        <v>289</v>
      </c>
      <c r="N18" s="84" t="s">
        <v>137</v>
      </c>
      <c r="O18" s="84" t="s">
        <v>813</v>
      </c>
      <c r="P18" s="84"/>
      <c r="Q18" s="84"/>
    </row>
    <row r="19" spans="1:17" s="6" customFormat="1" x14ac:dyDescent="0.25">
      <c r="A19" s="84" t="s">
        <v>82</v>
      </c>
      <c r="B19" s="85">
        <v>44730</v>
      </c>
      <c r="C19" s="86">
        <v>44730</v>
      </c>
      <c r="D19" s="87">
        <v>0.41666666666666669</v>
      </c>
      <c r="E19" s="84"/>
      <c r="F19" s="84" t="s">
        <v>275</v>
      </c>
      <c r="G19" s="84">
        <v>4</v>
      </c>
      <c r="H19" s="84" t="s">
        <v>46</v>
      </c>
      <c r="I19" s="84" t="s">
        <v>121</v>
      </c>
      <c r="J19" s="84">
        <v>6</v>
      </c>
      <c r="K19" s="84" t="s">
        <v>264</v>
      </c>
      <c r="L19" s="88" t="s">
        <v>50</v>
      </c>
      <c r="M19" s="84" t="s">
        <v>266</v>
      </c>
      <c r="N19" s="84" t="s">
        <v>124</v>
      </c>
      <c r="O19" s="84" t="s">
        <v>265</v>
      </c>
      <c r="P19" s="84"/>
      <c r="Q19" s="84"/>
    </row>
    <row r="20" spans="1:17" s="6" customFormat="1" x14ac:dyDescent="0.25">
      <c r="A20" s="84" t="s">
        <v>83</v>
      </c>
      <c r="B20" s="85">
        <v>44730</v>
      </c>
      <c r="C20" s="86">
        <v>44730</v>
      </c>
      <c r="D20" s="87">
        <v>0.5</v>
      </c>
      <c r="E20" s="84"/>
      <c r="F20" s="84" t="s">
        <v>120</v>
      </c>
      <c r="G20" s="84">
        <v>11</v>
      </c>
      <c r="H20" s="84" t="s">
        <v>46</v>
      </c>
      <c r="I20" s="84" t="s">
        <v>351</v>
      </c>
      <c r="J20" s="84">
        <v>6</v>
      </c>
      <c r="K20" s="84" t="s">
        <v>264</v>
      </c>
      <c r="L20" s="88" t="s">
        <v>50</v>
      </c>
      <c r="M20" s="84" t="s">
        <v>266</v>
      </c>
      <c r="N20" s="84" t="s">
        <v>124</v>
      </c>
      <c r="O20" s="84" t="s">
        <v>265</v>
      </c>
      <c r="P20" s="84"/>
      <c r="Q20" s="84"/>
    </row>
    <row r="21" spans="1:17" s="6" customFormat="1" x14ac:dyDescent="0.25">
      <c r="A21" s="84" t="s">
        <v>81</v>
      </c>
      <c r="B21" s="85">
        <v>44730</v>
      </c>
      <c r="C21" s="86">
        <v>44730</v>
      </c>
      <c r="D21" s="87">
        <v>0.70833333333333337</v>
      </c>
      <c r="E21" s="84"/>
      <c r="F21" s="84" t="s">
        <v>273</v>
      </c>
      <c r="G21" s="84">
        <v>3</v>
      </c>
      <c r="H21" s="84" t="s">
        <v>46</v>
      </c>
      <c r="I21" s="84" t="s">
        <v>34</v>
      </c>
      <c r="J21" s="84">
        <v>18</v>
      </c>
      <c r="K21" s="84" t="s">
        <v>48</v>
      </c>
      <c r="L21" s="88" t="s">
        <v>50</v>
      </c>
      <c r="M21" s="84" t="s">
        <v>266</v>
      </c>
      <c r="N21" s="84" t="s">
        <v>124</v>
      </c>
      <c r="O21" s="84" t="s">
        <v>265</v>
      </c>
      <c r="P21" s="84"/>
      <c r="Q21" s="84"/>
    </row>
    <row r="22" spans="1:17" s="6" customFormat="1" x14ac:dyDescent="0.25">
      <c r="A22" s="84" t="s">
        <v>84</v>
      </c>
      <c r="B22" s="85">
        <v>44730</v>
      </c>
      <c r="C22" s="86">
        <v>44730</v>
      </c>
      <c r="D22" s="87">
        <v>0.79166666666666663</v>
      </c>
      <c r="E22" s="84"/>
      <c r="F22" s="84" t="s">
        <v>57</v>
      </c>
      <c r="G22" s="84">
        <v>8</v>
      </c>
      <c r="H22" s="84" t="s">
        <v>46</v>
      </c>
      <c r="I22" s="84" t="s">
        <v>55</v>
      </c>
      <c r="J22" s="84">
        <v>9</v>
      </c>
      <c r="K22" s="84" t="s">
        <v>48</v>
      </c>
      <c r="L22" s="88" t="s">
        <v>50</v>
      </c>
      <c r="M22" s="84" t="s">
        <v>266</v>
      </c>
      <c r="N22" s="84" t="s">
        <v>124</v>
      </c>
      <c r="O22" s="84" t="s">
        <v>265</v>
      </c>
      <c r="P22" s="84"/>
      <c r="Q22" s="84"/>
    </row>
    <row r="23" spans="1:17" s="6" customFormat="1" x14ac:dyDescent="0.25">
      <c r="A23" s="84" t="s">
        <v>282</v>
      </c>
      <c r="B23" s="85">
        <f>+C23</f>
        <v>44730</v>
      </c>
      <c r="C23" s="86">
        <v>44730</v>
      </c>
      <c r="D23" s="87">
        <v>0.45833333333333331</v>
      </c>
      <c r="E23" s="84"/>
      <c r="F23" s="84" t="s">
        <v>57</v>
      </c>
      <c r="G23" s="84">
        <v>2</v>
      </c>
      <c r="H23" s="84" t="s">
        <v>46</v>
      </c>
      <c r="I23" s="84" t="s">
        <v>111</v>
      </c>
      <c r="J23" s="84">
        <v>19</v>
      </c>
      <c r="K23" s="84" t="s">
        <v>357</v>
      </c>
      <c r="L23" s="88" t="s">
        <v>104</v>
      </c>
      <c r="M23" s="84" t="s">
        <v>289</v>
      </c>
      <c r="N23" s="84" t="s">
        <v>137</v>
      </c>
      <c r="O23" s="84" t="s">
        <v>350</v>
      </c>
      <c r="P23" s="84"/>
      <c r="Q23" s="84"/>
    </row>
    <row r="24" spans="1:17" s="6" customFormat="1" x14ac:dyDescent="0.25">
      <c r="A24" s="84" t="s">
        <v>283</v>
      </c>
      <c r="B24" s="85">
        <f>+C24</f>
        <v>44730</v>
      </c>
      <c r="C24" s="86">
        <v>44730</v>
      </c>
      <c r="D24" s="87">
        <v>0.54166666666666663</v>
      </c>
      <c r="E24" s="84"/>
      <c r="F24" s="84" t="s">
        <v>270</v>
      </c>
      <c r="G24" s="84">
        <v>6</v>
      </c>
      <c r="H24" s="84" t="s">
        <v>46</v>
      </c>
      <c r="I24" s="84" t="s">
        <v>34</v>
      </c>
      <c r="J24" s="84">
        <v>0</v>
      </c>
      <c r="K24" s="84" t="s">
        <v>357</v>
      </c>
      <c r="L24" s="88" t="s">
        <v>104</v>
      </c>
      <c r="M24" s="84" t="s">
        <v>289</v>
      </c>
      <c r="N24" s="84" t="s">
        <v>137</v>
      </c>
      <c r="O24" s="84" t="s">
        <v>350</v>
      </c>
      <c r="P24" s="84"/>
      <c r="Q24" s="84"/>
    </row>
    <row r="25" spans="1:17" s="6" customFormat="1" x14ac:dyDescent="0.25">
      <c r="A25" s="84" t="s">
        <v>290</v>
      </c>
      <c r="B25" s="85">
        <f>+C25</f>
        <v>44731</v>
      </c>
      <c r="C25" s="86">
        <v>44731</v>
      </c>
      <c r="D25" s="87">
        <v>0.66666666666666663</v>
      </c>
      <c r="E25" s="84"/>
      <c r="F25" s="84" t="s">
        <v>58</v>
      </c>
      <c r="G25" s="84">
        <v>5</v>
      </c>
      <c r="H25" s="84" t="s">
        <v>46</v>
      </c>
      <c r="I25" s="84" t="s">
        <v>47</v>
      </c>
      <c r="J25" s="84">
        <v>16</v>
      </c>
      <c r="K25" s="84" t="s">
        <v>264</v>
      </c>
      <c r="L25" s="88" t="s">
        <v>50</v>
      </c>
      <c r="M25" s="84" t="s">
        <v>289</v>
      </c>
      <c r="N25" s="84" t="s">
        <v>132</v>
      </c>
      <c r="O25" s="84" t="s">
        <v>396</v>
      </c>
      <c r="P25" s="84"/>
      <c r="Q25" s="84"/>
    </row>
    <row r="26" spans="1:17" s="6" customFormat="1" x14ac:dyDescent="0.25">
      <c r="A26" s="84" t="s">
        <v>285</v>
      </c>
      <c r="B26" s="85">
        <f>+C26</f>
        <v>44731</v>
      </c>
      <c r="C26" s="86">
        <v>44731</v>
      </c>
      <c r="D26" s="87">
        <v>0.58333333333333337</v>
      </c>
      <c r="E26" s="84"/>
      <c r="F26" s="84" t="s">
        <v>240</v>
      </c>
      <c r="G26" s="84">
        <v>5</v>
      </c>
      <c r="H26" s="84" t="s">
        <v>46</v>
      </c>
      <c r="I26" s="84" t="s">
        <v>57</v>
      </c>
      <c r="J26" s="84">
        <v>12</v>
      </c>
      <c r="K26" s="84" t="s">
        <v>57</v>
      </c>
      <c r="L26" s="88" t="s">
        <v>104</v>
      </c>
      <c r="M26" s="84" t="s">
        <v>289</v>
      </c>
      <c r="N26" s="84" t="s">
        <v>137</v>
      </c>
      <c r="O26" s="84" t="s">
        <v>814</v>
      </c>
      <c r="P26" s="84"/>
      <c r="Q26" s="84"/>
    </row>
    <row r="27" spans="1:17" s="6" customFormat="1" x14ac:dyDescent="0.25">
      <c r="A27" s="84" t="s">
        <v>284</v>
      </c>
      <c r="B27" s="85">
        <f>+C27</f>
        <v>44731</v>
      </c>
      <c r="C27" s="86">
        <v>44731</v>
      </c>
      <c r="D27" s="87">
        <v>0.66666666666666663</v>
      </c>
      <c r="E27" s="84"/>
      <c r="F27" s="84" t="s">
        <v>56</v>
      </c>
      <c r="G27" s="84">
        <v>7</v>
      </c>
      <c r="H27" s="84" t="s">
        <v>46</v>
      </c>
      <c r="I27" s="84" t="s">
        <v>34</v>
      </c>
      <c r="J27" s="84">
        <v>12</v>
      </c>
      <c r="K27" s="84" t="s">
        <v>57</v>
      </c>
      <c r="L27" s="88" t="s">
        <v>104</v>
      </c>
      <c r="M27" s="84" t="s">
        <v>289</v>
      </c>
      <c r="N27" s="84" t="s">
        <v>137</v>
      </c>
      <c r="O27" s="84" t="s">
        <v>814</v>
      </c>
      <c r="P27" s="84"/>
      <c r="Q27" s="84"/>
    </row>
    <row r="28" spans="1:17" s="6" customFormat="1" x14ac:dyDescent="0.25">
      <c r="A28" s="84" t="s">
        <v>88</v>
      </c>
      <c r="B28" s="85">
        <v>44732</v>
      </c>
      <c r="C28" s="86">
        <v>44732</v>
      </c>
      <c r="D28" s="87">
        <v>0.75</v>
      </c>
      <c r="E28" s="84"/>
      <c r="F28" s="84" t="s">
        <v>121</v>
      </c>
      <c r="G28" s="84">
        <v>17</v>
      </c>
      <c r="H28" s="84" t="s">
        <v>46</v>
      </c>
      <c r="I28" s="84" t="s">
        <v>120</v>
      </c>
      <c r="J28" s="84">
        <v>16</v>
      </c>
      <c r="K28" s="84" t="s">
        <v>58</v>
      </c>
      <c r="L28" s="88" t="s">
        <v>50</v>
      </c>
      <c r="M28" s="84" t="s">
        <v>266</v>
      </c>
      <c r="N28" s="84" t="s">
        <v>124</v>
      </c>
      <c r="O28" s="84" t="s">
        <v>265</v>
      </c>
      <c r="P28" s="84"/>
      <c r="Q28" s="84"/>
    </row>
    <row r="29" spans="1:17" s="6" customFormat="1" x14ac:dyDescent="0.25">
      <c r="A29" s="84" t="s">
        <v>85</v>
      </c>
      <c r="B29" s="85">
        <v>44732</v>
      </c>
      <c r="C29" s="86">
        <v>44732</v>
      </c>
      <c r="D29" s="87">
        <v>0.72916666666666663</v>
      </c>
      <c r="E29" s="84"/>
      <c r="F29" s="84" t="s">
        <v>270</v>
      </c>
      <c r="G29" s="84">
        <v>18</v>
      </c>
      <c r="H29" s="84" t="s">
        <v>46</v>
      </c>
      <c r="I29" s="84" t="s">
        <v>274</v>
      </c>
      <c r="J29" s="84">
        <v>12</v>
      </c>
      <c r="K29" s="84" t="s">
        <v>272</v>
      </c>
      <c r="L29" s="88" t="s">
        <v>50</v>
      </c>
      <c r="M29" s="84" t="s">
        <v>266</v>
      </c>
      <c r="N29" s="84" t="s">
        <v>124</v>
      </c>
      <c r="O29" s="84" t="s">
        <v>265</v>
      </c>
      <c r="P29" s="84"/>
      <c r="Q29" s="84"/>
    </row>
    <row r="30" spans="1:17" s="6" customFormat="1" x14ac:dyDescent="0.25">
      <c r="A30" s="84" t="s">
        <v>87</v>
      </c>
      <c r="B30" s="85">
        <v>44732</v>
      </c>
      <c r="C30" s="86">
        <v>44732</v>
      </c>
      <c r="D30" s="87">
        <v>0.8125</v>
      </c>
      <c r="E30" s="84"/>
      <c r="F30" s="84" t="s">
        <v>34</v>
      </c>
      <c r="G30" s="84">
        <v>11</v>
      </c>
      <c r="H30" s="84" t="s">
        <v>46</v>
      </c>
      <c r="I30" s="84" t="s">
        <v>55</v>
      </c>
      <c r="J30" s="84">
        <v>4</v>
      </c>
      <c r="K30" s="84" t="s">
        <v>272</v>
      </c>
      <c r="L30" s="88" t="s">
        <v>50</v>
      </c>
      <c r="M30" s="84" t="s">
        <v>266</v>
      </c>
      <c r="N30" s="84" t="s">
        <v>124</v>
      </c>
      <c r="O30" s="84" t="s">
        <v>265</v>
      </c>
      <c r="P30" s="84"/>
      <c r="Q30" s="84"/>
    </row>
    <row r="31" spans="1:17" s="6" customFormat="1" x14ac:dyDescent="0.25">
      <c r="A31" s="84" t="s">
        <v>317</v>
      </c>
      <c r="B31" s="85">
        <v>44732</v>
      </c>
      <c r="C31" s="86">
        <v>44732</v>
      </c>
      <c r="D31" s="87">
        <v>0.75</v>
      </c>
      <c r="E31" s="84"/>
      <c r="F31" s="84" t="s">
        <v>57</v>
      </c>
      <c r="G31" s="84">
        <v>15</v>
      </c>
      <c r="H31" s="84" t="s">
        <v>46</v>
      </c>
      <c r="I31" s="84" t="s">
        <v>240</v>
      </c>
      <c r="J31" s="84">
        <v>1</v>
      </c>
      <c r="K31" s="84" t="s">
        <v>240</v>
      </c>
      <c r="L31" s="88" t="s">
        <v>50</v>
      </c>
      <c r="M31" s="84" t="s">
        <v>289</v>
      </c>
      <c r="N31" s="84" t="s">
        <v>130</v>
      </c>
      <c r="O31" s="84" t="s">
        <v>350</v>
      </c>
      <c r="P31" s="84"/>
      <c r="Q31" s="84"/>
    </row>
    <row r="32" spans="1:17" s="6" customFormat="1" x14ac:dyDescent="0.25">
      <c r="A32" s="84" t="s">
        <v>86</v>
      </c>
      <c r="B32" s="85">
        <v>44732</v>
      </c>
      <c r="C32" s="86">
        <v>44732</v>
      </c>
      <c r="D32" s="87">
        <v>0.75</v>
      </c>
      <c r="E32" s="84"/>
      <c r="F32" s="84" t="s">
        <v>53</v>
      </c>
      <c r="G32" s="84">
        <v>6</v>
      </c>
      <c r="H32" s="84" t="s">
        <v>46</v>
      </c>
      <c r="I32" s="84" t="s">
        <v>56</v>
      </c>
      <c r="J32" s="84">
        <v>0</v>
      </c>
      <c r="K32" s="84" t="s">
        <v>53</v>
      </c>
      <c r="L32" s="88" t="s">
        <v>50</v>
      </c>
      <c r="M32" s="84" t="s">
        <v>266</v>
      </c>
      <c r="N32" s="84" t="s">
        <v>124</v>
      </c>
      <c r="O32" s="84" t="s">
        <v>265</v>
      </c>
      <c r="P32" s="84"/>
      <c r="Q32" s="84"/>
    </row>
    <row r="33" spans="1:17" s="6" customFormat="1" x14ac:dyDescent="0.25">
      <c r="A33" s="84" t="s">
        <v>291</v>
      </c>
      <c r="B33" s="85">
        <f>+C33</f>
        <v>44733</v>
      </c>
      <c r="C33" s="86">
        <v>44733</v>
      </c>
      <c r="D33" s="87">
        <v>0.75</v>
      </c>
      <c r="E33" s="84"/>
      <c r="F33" s="84" t="s">
        <v>47</v>
      </c>
      <c r="G33" s="84">
        <v>7</v>
      </c>
      <c r="H33" s="84" t="s">
        <v>46</v>
      </c>
      <c r="I33" s="84" t="s">
        <v>55</v>
      </c>
      <c r="J33" s="84">
        <v>8</v>
      </c>
      <c r="K33" s="84" t="s">
        <v>271</v>
      </c>
      <c r="L33" s="88" t="s">
        <v>50</v>
      </c>
      <c r="M33" s="84" t="s">
        <v>289</v>
      </c>
      <c r="N33" s="84" t="s">
        <v>132</v>
      </c>
      <c r="O33" s="84" t="s">
        <v>396</v>
      </c>
      <c r="P33" s="84"/>
      <c r="Q33" s="84"/>
    </row>
    <row r="34" spans="1:17" s="6" customFormat="1" x14ac:dyDescent="0.25">
      <c r="A34" s="84" t="s">
        <v>287</v>
      </c>
      <c r="B34" s="85">
        <f>+C34</f>
        <v>44733</v>
      </c>
      <c r="C34" s="86">
        <v>44733</v>
      </c>
      <c r="D34" s="87">
        <v>0.75</v>
      </c>
      <c r="E34" s="84"/>
      <c r="F34" s="84" t="s">
        <v>111</v>
      </c>
      <c r="G34" s="84">
        <v>6</v>
      </c>
      <c r="H34" s="84" t="s">
        <v>46</v>
      </c>
      <c r="I34" s="84" t="s">
        <v>270</v>
      </c>
      <c r="J34" s="84">
        <v>7</v>
      </c>
      <c r="K34" s="84" t="s">
        <v>272</v>
      </c>
      <c r="L34" s="88" t="s">
        <v>104</v>
      </c>
      <c r="M34" s="84" t="s">
        <v>289</v>
      </c>
      <c r="N34" s="84" t="s">
        <v>137</v>
      </c>
      <c r="O34" s="84" t="s">
        <v>350</v>
      </c>
      <c r="P34" s="84"/>
      <c r="Q34" s="84"/>
    </row>
    <row r="35" spans="1:17" s="6" customFormat="1" x14ac:dyDescent="0.25">
      <c r="A35" s="84" t="s">
        <v>286</v>
      </c>
      <c r="B35" s="85">
        <f>+C35</f>
        <v>44733</v>
      </c>
      <c r="C35" s="86">
        <v>44733</v>
      </c>
      <c r="D35" s="87">
        <v>0.75</v>
      </c>
      <c r="E35" s="84"/>
      <c r="F35" s="84" t="s">
        <v>34</v>
      </c>
      <c r="G35" s="84">
        <v>8</v>
      </c>
      <c r="H35" s="84" t="s">
        <v>46</v>
      </c>
      <c r="I35" s="84" t="s">
        <v>57</v>
      </c>
      <c r="J35" s="84">
        <v>12</v>
      </c>
      <c r="K35" s="84" t="s">
        <v>279</v>
      </c>
      <c r="L35" s="88" t="s">
        <v>104</v>
      </c>
      <c r="M35" s="84" t="s">
        <v>289</v>
      </c>
      <c r="N35" s="84" t="s">
        <v>137</v>
      </c>
      <c r="O35" s="84" t="s">
        <v>350</v>
      </c>
      <c r="P35" s="84"/>
      <c r="Q35" s="84"/>
    </row>
    <row r="36" spans="1:17" s="6" customFormat="1" x14ac:dyDescent="0.25">
      <c r="A36" s="84" t="s">
        <v>91</v>
      </c>
      <c r="B36" s="85">
        <v>44734</v>
      </c>
      <c r="C36" s="86">
        <v>44734</v>
      </c>
      <c r="D36" s="87">
        <v>0.75</v>
      </c>
      <c r="E36" s="84"/>
      <c r="F36" s="84" t="s">
        <v>34</v>
      </c>
      <c r="G36" s="84">
        <v>12</v>
      </c>
      <c r="H36" s="84" t="s">
        <v>46</v>
      </c>
      <c r="I36" s="84" t="s">
        <v>56</v>
      </c>
      <c r="J36" s="84">
        <v>11</v>
      </c>
      <c r="K36" s="84" t="s">
        <v>274</v>
      </c>
      <c r="L36" s="88" t="s">
        <v>50</v>
      </c>
      <c r="M36" s="84" t="s">
        <v>266</v>
      </c>
      <c r="N36" s="84" t="s">
        <v>124</v>
      </c>
      <c r="O36" s="84" t="s">
        <v>265</v>
      </c>
      <c r="P36" s="84"/>
      <c r="Q36" s="84"/>
    </row>
    <row r="37" spans="1:17" s="6" customFormat="1" x14ac:dyDescent="0.25">
      <c r="A37" s="84" t="s">
        <v>89</v>
      </c>
      <c r="B37" s="85">
        <v>44734</v>
      </c>
      <c r="C37" s="86">
        <v>44734</v>
      </c>
      <c r="D37" s="87">
        <v>0.75</v>
      </c>
      <c r="E37" s="84"/>
      <c r="F37" s="84" t="s">
        <v>270</v>
      </c>
      <c r="G37" s="84">
        <v>6</v>
      </c>
      <c r="H37" s="84" t="s">
        <v>46</v>
      </c>
      <c r="I37" s="84" t="s">
        <v>53</v>
      </c>
      <c r="J37" s="84">
        <v>7</v>
      </c>
      <c r="K37" s="84" t="s">
        <v>271</v>
      </c>
      <c r="L37" s="88" t="s">
        <v>50</v>
      </c>
      <c r="M37" s="84" t="s">
        <v>266</v>
      </c>
      <c r="N37" s="84" t="s">
        <v>124</v>
      </c>
      <c r="O37" s="84" t="s">
        <v>265</v>
      </c>
      <c r="P37" s="84"/>
      <c r="Q37" s="84"/>
    </row>
    <row r="38" spans="1:17" s="6" customFormat="1" x14ac:dyDescent="0.25">
      <c r="A38" s="84" t="s">
        <v>318</v>
      </c>
      <c r="B38" s="85">
        <v>44734</v>
      </c>
      <c r="C38" s="86">
        <v>44734</v>
      </c>
      <c r="D38" s="87">
        <v>0.75</v>
      </c>
      <c r="E38" s="84"/>
      <c r="F38" s="84" t="s">
        <v>57</v>
      </c>
      <c r="G38" s="84">
        <v>8</v>
      </c>
      <c r="H38" s="84" t="s">
        <v>46</v>
      </c>
      <c r="I38" s="84" t="s">
        <v>270</v>
      </c>
      <c r="J38" s="84">
        <v>7</v>
      </c>
      <c r="K38" s="84" t="s">
        <v>57</v>
      </c>
      <c r="L38" s="88" t="s">
        <v>50</v>
      </c>
      <c r="M38" s="84" t="s">
        <v>289</v>
      </c>
      <c r="N38" s="84" t="s">
        <v>130</v>
      </c>
      <c r="O38" s="84" t="s">
        <v>814</v>
      </c>
      <c r="P38" s="84"/>
      <c r="Q38" s="84"/>
    </row>
    <row r="39" spans="1:17" s="6" customFormat="1" x14ac:dyDescent="0.25">
      <c r="A39" s="84" t="s">
        <v>90</v>
      </c>
      <c r="B39" s="85">
        <v>44734</v>
      </c>
      <c r="C39" s="86">
        <v>44734</v>
      </c>
      <c r="D39" s="87">
        <v>0.75</v>
      </c>
      <c r="E39" s="84"/>
      <c r="F39" s="84" t="s">
        <v>121</v>
      </c>
      <c r="G39" s="84">
        <v>0</v>
      </c>
      <c r="H39" s="84" t="s">
        <v>46</v>
      </c>
      <c r="I39" s="84" t="s">
        <v>274</v>
      </c>
      <c r="J39" s="84">
        <v>11</v>
      </c>
      <c r="K39" s="84" t="s">
        <v>240</v>
      </c>
      <c r="L39" s="88" t="s">
        <v>50</v>
      </c>
      <c r="M39" s="84" t="s">
        <v>266</v>
      </c>
      <c r="N39" s="84" t="s">
        <v>124</v>
      </c>
      <c r="O39" s="84" t="s">
        <v>265</v>
      </c>
      <c r="P39" s="84"/>
      <c r="Q39" s="84"/>
    </row>
    <row r="40" spans="1:17" s="6" customFormat="1" x14ac:dyDescent="0.25">
      <c r="A40" s="84" t="s">
        <v>302</v>
      </c>
      <c r="B40" s="85">
        <v>44734</v>
      </c>
      <c r="C40" s="86">
        <v>44734</v>
      </c>
      <c r="D40" s="87">
        <v>0.75</v>
      </c>
      <c r="E40" s="84"/>
      <c r="F40" s="84" t="s">
        <v>57</v>
      </c>
      <c r="G40" s="84">
        <v>5</v>
      </c>
      <c r="H40" s="84" t="s">
        <v>46</v>
      </c>
      <c r="I40" s="84" t="s">
        <v>34</v>
      </c>
      <c r="J40" s="84">
        <v>6</v>
      </c>
      <c r="K40" s="84" t="s">
        <v>57</v>
      </c>
      <c r="L40" s="88" t="s">
        <v>104</v>
      </c>
      <c r="M40" s="84" t="s">
        <v>52</v>
      </c>
      <c r="N40" s="84" t="s">
        <v>135</v>
      </c>
      <c r="O40" s="84" t="s">
        <v>265</v>
      </c>
      <c r="P40" s="84"/>
      <c r="Q40" s="84"/>
    </row>
    <row r="41" spans="1:17" s="6" customFormat="1" x14ac:dyDescent="0.25">
      <c r="A41" s="84" t="s">
        <v>303</v>
      </c>
      <c r="B41" s="85">
        <v>44734</v>
      </c>
      <c r="C41" s="86">
        <v>44734</v>
      </c>
      <c r="D41" s="87">
        <v>0.75</v>
      </c>
      <c r="E41" s="84"/>
      <c r="F41" s="84" t="s">
        <v>270</v>
      </c>
      <c r="G41" s="84">
        <v>7</v>
      </c>
      <c r="H41" s="84" t="s">
        <v>46</v>
      </c>
      <c r="I41" s="84" t="s">
        <v>111</v>
      </c>
      <c r="J41" s="84">
        <v>16</v>
      </c>
      <c r="K41" s="84" t="s">
        <v>272</v>
      </c>
      <c r="L41" s="88" t="s">
        <v>104</v>
      </c>
      <c r="M41" s="84" t="s">
        <v>52</v>
      </c>
      <c r="N41" s="84" t="s">
        <v>135</v>
      </c>
      <c r="O41" s="84" t="s">
        <v>265</v>
      </c>
      <c r="P41" s="84"/>
      <c r="Q41" s="84"/>
    </row>
    <row r="42" spans="1:17" s="6" customFormat="1" x14ac:dyDescent="0.25">
      <c r="A42" s="84" t="s">
        <v>304</v>
      </c>
      <c r="B42" s="85">
        <v>44734</v>
      </c>
      <c r="C42" s="86">
        <v>44734</v>
      </c>
      <c r="D42" s="87">
        <v>0.75</v>
      </c>
      <c r="E42" s="84"/>
      <c r="F42" s="84" t="s">
        <v>53</v>
      </c>
      <c r="G42" s="84">
        <v>11</v>
      </c>
      <c r="H42" s="84" t="s">
        <v>46</v>
      </c>
      <c r="I42" s="84" t="s">
        <v>55</v>
      </c>
      <c r="J42" s="84">
        <v>0</v>
      </c>
      <c r="K42" s="84" t="s">
        <v>53</v>
      </c>
      <c r="L42" s="88" t="s">
        <v>104</v>
      </c>
      <c r="M42" s="84" t="s">
        <v>52</v>
      </c>
      <c r="N42" s="84" t="s">
        <v>135</v>
      </c>
      <c r="O42" s="84" t="s">
        <v>265</v>
      </c>
      <c r="P42" s="84"/>
      <c r="Q42" s="84"/>
    </row>
    <row r="43" spans="1:17" s="6" customFormat="1" x14ac:dyDescent="0.25">
      <c r="A43" s="84" t="s">
        <v>360</v>
      </c>
      <c r="B43" s="85">
        <v>44735</v>
      </c>
      <c r="C43" s="86">
        <v>44735</v>
      </c>
      <c r="D43" s="87">
        <v>0.75</v>
      </c>
      <c r="E43" s="84"/>
      <c r="F43" s="84" t="s">
        <v>34</v>
      </c>
      <c r="G43" s="84">
        <v>2</v>
      </c>
      <c r="H43" s="84" t="s">
        <v>46</v>
      </c>
      <c r="I43" s="84" t="s">
        <v>55</v>
      </c>
      <c r="J43" s="84">
        <v>12</v>
      </c>
      <c r="K43" s="84" t="s">
        <v>276</v>
      </c>
      <c r="L43" s="88" t="s">
        <v>50</v>
      </c>
      <c r="M43" s="84" t="s">
        <v>52</v>
      </c>
      <c r="N43" s="84" t="s">
        <v>128</v>
      </c>
      <c r="O43" s="84" t="s">
        <v>265</v>
      </c>
      <c r="P43" s="84"/>
      <c r="Q43" s="84"/>
    </row>
    <row r="44" spans="1:17" s="6" customFormat="1" x14ac:dyDescent="0.25">
      <c r="A44" s="84" t="s">
        <v>292</v>
      </c>
      <c r="B44" s="85">
        <f>+C44</f>
        <v>44735</v>
      </c>
      <c r="C44" s="86">
        <v>44735</v>
      </c>
      <c r="D44" s="87">
        <v>0.75</v>
      </c>
      <c r="E44" s="84"/>
      <c r="F44" s="84" t="s">
        <v>58</v>
      </c>
      <c r="G44" s="84">
        <v>17</v>
      </c>
      <c r="H44" s="84" t="s">
        <v>46</v>
      </c>
      <c r="I44" s="84" t="s">
        <v>47</v>
      </c>
      <c r="J44" s="84">
        <v>12</v>
      </c>
      <c r="K44" s="84" t="s">
        <v>271</v>
      </c>
      <c r="L44" s="88" t="s">
        <v>50</v>
      </c>
      <c r="M44" s="84" t="s">
        <v>289</v>
      </c>
      <c r="N44" s="84" t="s">
        <v>132</v>
      </c>
      <c r="O44" s="84" t="s">
        <v>396</v>
      </c>
      <c r="P44" s="84"/>
      <c r="Q44" s="84"/>
    </row>
    <row r="45" spans="1:17" s="6" customFormat="1" x14ac:dyDescent="0.25">
      <c r="A45" s="84" t="s">
        <v>361</v>
      </c>
      <c r="B45" s="85">
        <v>44735</v>
      </c>
      <c r="C45" s="86">
        <v>44735</v>
      </c>
      <c r="D45" s="87">
        <v>0.79166666666666663</v>
      </c>
      <c r="E45" s="84"/>
      <c r="F45" s="84" t="s">
        <v>53</v>
      </c>
      <c r="G45" s="84">
        <v>0</v>
      </c>
      <c r="H45" s="84" t="s">
        <v>46</v>
      </c>
      <c r="I45" s="84" t="s">
        <v>270</v>
      </c>
      <c r="J45" s="84">
        <v>3</v>
      </c>
      <c r="K45" s="84" t="s">
        <v>53</v>
      </c>
      <c r="L45" s="88" t="s">
        <v>50</v>
      </c>
      <c r="M45" s="84" t="s">
        <v>52</v>
      </c>
      <c r="N45" s="84" t="s">
        <v>128</v>
      </c>
      <c r="O45" s="84" t="s">
        <v>265</v>
      </c>
      <c r="P45" s="84"/>
      <c r="Q45" s="84"/>
    </row>
    <row r="46" spans="1:17" s="6" customFormat="1" x14ac:dyDescent="0.25">
      <c r="A46" s="84" t="s">
        <v>288</v>
      </c>
      <c r="B46" s="85">
        <f>+C46</f>
        <v>44735</v>
      </c>
      <c r="C46" s="86">
        <v>44735</v>
      </c>
      <c r="D46" s="87">
        <v>0.75</v>
      </c>
      <c r="E46" s="84"/>
      <c r="F46" s="84" t="s">
        <v>111</v>
      </c>
      <c r="G46" s="84">
        <v>11</v>
      </c>
      <c r="H46" s="84" t="s">
        <v>46</v>
      </c>
      <c r="I46" s="84" t="s">
        <v>57</v>
      </c>
      <c r="J46" s="84">
        <v>1</v>
      </c>
      <c r="K46" s="84" t="s">
        <v>272</v>
      </c>
      <c r="L46" s="88" t="s">
        <v>104</v>
      </c>
      <c r="M46" s="84" t="s">
        <v>289</v>
      </c>
      <c r="N46" s="84" t="s">
        <v>137</v>
      </c>
      <c r="O46" s="84" t="s">
        <v>350</v>
      </c>
      <c r="P46" s="84"/>
      <c r="Q46" s="84"/>
    </row>
    <row r="47" spans="1:17" s="6" customFormat="1" x14ac:dyDescent="0.25">
      <c r="A47" s="84" t="s">
        <v>92</v>
      </c>
      <c r="B47" s="85">
        <v>44736</v>
      </c>
      <c r="C47" s="86">
        <v>44736</v>
      </c>
      <c r="D47" s="87">
        <v>0.75</v>
      </c>
      <c r="E47" s="84"/>
      <c r="F47" s="84" t="s">
        <v>274</v>
      </c>
      <c r="G47" s="84">
        <v>9</v>
      </c>
      <c r="H47" s="84" t="s">
        <v>46</v>
      </c>
      <c r="I47" s="84" t="s">
        <v>34</v>
      </c>
      <c r="J47" s="84">
        <v>5</v>
      </c>
      <c r="K47" s="84" t="s">
        <v>276</v>
      </c>
      <c r="L47" s="88" t="s">
        <v>50</v>
      </c>
      <c r="M47" s="84" t="s">
        <v>266</v>
      </c>
      <c r="N47" s="84" t="s">
        <v>124</v>
      </c>
      <c r="O47" s="84" t="s">
        <v>265</v>
      </c>
      <c r="P47" s="84"/>
      <c r="Q47" s="84"/>
    </row>
    <row r="48" spans="1:17" s="6" customFormat="1" x14ac:dyDescent="0.25">
      <c r="A48" s="104" t="s">
        <v>314</v>
      </c>
      <c r="B48" s="105">
        <f>+C48</f>
        <v>44736</v>
      </c>
      <c r="C48" s="106">
        <v>44736</v>
      </c>
      <c r="D48" s="107">
        <v>0.75</v>
      </c>
      <c r="E48" s="104"/>
      <c r="F48" s="104" t="s">
        <v>34</v>
      </c>
      <c r="G48" s="104">
        <v>0</v>
      </c>
      <c r="H48" s="104" t="s">
        <v>46</v>
      </c>
      <c r="I48" s="104" t="s">
        <v>55</v>
      </c>
      <c r="J48" s="104">
        <v>6</v>
      </c>
      <c r="K48" s="104" t="s">
        <v>357</v>
      </c>
      <c r="L48" s="108" t="s">
        <v>104</v>
      </c>
      <c r="M48" s="104" t="s">
        <v>289</v>
      </c>
      <c r="N48" s="104" t="s">
        <v>108</v>
      </c>
      <c r="O48" s="104" t="s">
        <v>414</v>
      </c>
      <c r="P48" s="104"/>
      <c r="Q48" s="104"/>
    </row>
    <row r="49" spans="1:17" s="6" customFormat="1" x14ac:dyDescent="0.25">
      <c r="A49" s="84" t="s">
        <v>293</v>
      </c>
      <c r="B49" s="85">
        <f>+C49</f>
        <v>44737</v>
      </c>
      <c r="C49" s="86">
        <v>44737</v>
      </c>
      <c r="D49" s="87">
        <v>0.54166666666666663</v>
      </c>
      <c r="E49" s="84"/>
      <c r="F49" s="84" t="s">
        <v>55</v>
      </c>
      <c r="G49" s="84">
        <v>6</v>
      </c>
      <c r="H49" s="84" t="s">
        <v>46</v>
      </c>
      <c r="I49" s="84" t="s">
        <v>58</v>
      </c>
      <c r="J49" s="84">
        <v>9</v>
      </c>
      <c r="K49" s="84" t="s">
        <v>276</v>
      </c>
      <c r="L49" s="88" t="s">
        <v>50</v>
      </c>
      <c r="M49" s="84" t="s">
        <v>289</v>
      </c>
      <c r="N49" s="84" t="s">
        <v>132</v>
      </c>
      <c r="O49" s="84" t="s">
        <v>396</v>
      </c>
      <c r="P49" s="84" t="s">
        <v>118</v>
      </c>
      <c r="Q49" s="84" t="s">
        <v>847</v>
      </c>
    </row>
    <row r="50" spans="1:17" s="6" customFormat="1" x14ac:dyDescent="0.25">
      <c r="A50" s="84" t="s">
        <v>362</v>
      </c>
      <c r="B50" s="85">
        <v>44737</v>
      </c>
      <c r="C50" s="86">
        <v>44737</v>
      </c>
      <c r="D50" s="87">
        <v>0.375</v>
      </c>
      <c r="E50" s="84"/>
      <c r="F50" s="84" t="s">
        <v>56</v>
      </c>
      <c r="G50" s="84">
        <v>12</v>
      </c>
      <c r="H50" s="84" t="s">
        <v>46</v>
      </c>
      <c r="I50" s="84" t="s">
        <v>274</v>
      </c>
      <c r="J50" s="84">
        <v>1</v>
      </c>
      <c r="K50" s="84" t="s">
        <v>274</v>
      </c>
      <c r="L50" s="88" t="s">
        <v>50</v>
      </c>
      <c r="M50" s="84" t="s">
        <v>52</v>
      </c>
      <c r="N50" s="84" t="s">
        <v>128</v>
      </c>
      <c r="O50" s="84" t="s">
        <v>265</v>
      </c>
      <c r="P50" s="84"/>
      <c r="Q50" s="84"/>
    </row>
    <row r="51" spans="1:17" s="6" customFormat="1" x14ac:dyDescent="0.25">
      <c r="A51" s="84" t="s">
        <v>364</v>
      </c>
      <c r="B51" s="85">
        <v>44737</v>
      </c>
      <c r="C51" s="86">
        <v>44737</v>
      </c>
      <c r="D51" s="87">
        <v>0.45833333333333331</v>
      </c>
      <c r="E51" s="84"/>
      <c r="F51" s="84" t="s">
        <v>55</v>
      </c>
      <c r="G51" s="84">
        <v>6</v>
      </c>
      <c r="H51" s="84" t="s">
        <v>46</v>
      </c>
      <c r="I51" s="84" t="s">
        <v>240</v>
      </c>
      <c r="J51" s="84">
        <v>8</v>
      </c>
      <c r="K51" s="84" t="s">
        <v>274</v>
      </c>
      <c r="L51" s="88" t="s">
        <v>50</v>
      </c>
      <c r="M51" s="84" t="s">
        <v>52</v>
      </c>
      <c r="N51" s="84" t="s">
        <v>128</v>
      </c>
      <c r="O51" s="84" t="s">
        <v>265</v>
      </c>
      <c r="P51" s="84"/>
      <c r="Q51" s="84"/>
    </row>
    <row r="52" spans="1:17" s="6" customFormat="1" x14ac:dyDescent="0.25">
      <c r="A52" s="84" t="s">
        <v>378</v>
      </c>
      <c r="B52" s="85">
        <v>44737</v>
      </c>
      <c r="C52" s="86">
        <v>44737</v>
      </c>
      <c r="D52" s="87">
        <v>0.375</v>
      </c>
      <c r="E52" s="84"/>
      <c r="F52" s="84" t="s">
        <v>34</v>
      </c>
      <c r="G52" s="84">
        <v>6</v>
      </c>
      <c r="H52" s="84" t="s">
        <v>46</v>
      </c>
      <c r="I52" s="84" t="s">
        <v>240</v>
      </c>
      <c r="J52" s="84">
        <v>8</v>
      </c>
      <c r="K52" s="84" t="s">
        <v>34</v>
      </c>
      <c r="L52" s="88" t="s">
        <v>50</v>
      </c>
      <c r="M52" s="84" t="s">
        <v>52</v>
      </c>
      <c r="N52" s="84" t="s">
        <v>127</v>
      </c>
      <c r="O52" s="84" t="s">
        <v>265</v>
      </c>
      <c r="P52" s="84"/>
      <c r="Q52" s="84"/>
    </row>
    <row r="53" spans="1:17" s="6" customFormat="1" x14ac:dyDescent="0.25">
      <c r="A53" s="84" t="s">
        <v>377</v>
      </c>
      <c r="B53" s="85">
        <v>44737</v>
      </c>
      <c r="C53" s="86">
        <v>44737</v>
      </c>
      <c r="D53" s="87">
        <v>0.45833333333333331</v>
      </c>
      <c r="E53" s="84"/>
      <c r="F53" s="84" t="s">
        <v>47</v>
      </c>
      <c r="G53" s="84">
        <v>0</v>
      </c>
      <c r="H53" s="84" t="s">
        <v>46</v>
      </c>
      <c r="I53" s="84" t="s">
        <v>56</v>
      </c>
      <c r="J53" s="84">
        <v>14</v>
      </c>
      <c r="K53" s="84" t="s">
        <v>34</v>
      </c>
      <c r="L53" s="88" t="s">
        <v>50</v>
      </c>
      <c r="M53" s="84" t="s">
        <v>52</v>
      </c>
      <c r="N53" s="84" t="s">
        <v>127</v>
      </c>
      <c r="O53" s="84" t="s">
        <v>265</v>
      </c>
      <c r="P53" s="84"/>
      <c r="Q53" s="84"/>
    </row>
    <row r="54" spans="1:17" s="6" customFormat="1" x14ac:dyDescent="0.25">
      <c r="A54" s="84" t="s">
        <v>363</v>
      </c>
      <c r="B54" s="85">
        <v>44737</v>
      </c>
      <c r="C54" s="86">
        <v>44737</v>
      </c>
      <c r="D54" s="87">
        <v>0.375</v>
      </c>
      <c r="E54" s="84"/>
      <c r="F54" s="84" t="s">
        <v>58</v>
      </c>
      <c r="G54" s="84">
        <v>13</v>
      </c>
      <c r="H54" s="84" t="s">
        <v>46</v>
      </c>
      <c r="I54" s="84" t="s">
        <v>57</v>
      </c>
      <c r="J54" s="84">
        <v>2</v>
      </c>
      <c r="K54" s="84" t="s">
        <v>271</v>
      </c>
      <c r="L54" s="88" t="s">
        <v>50</v>
      </c>
      <c r="M54" s="84" t="s">
        <v>52</v>
      </c>
      <c r="N54" s="84" t="s">
        <v>128</v>
      </c>
      <c r="O54" s="84" t="s">
        <v>265</v>
      </c>
      <c r="P54" s="84"/>
      <c r="Q54" s="84"/>
    </row>
    <row r="55" spans="1:17" s="6" customFormat="1" x14ac:dyDescent="0.25">
      <c r="A55" s="84" t="s">
        <v>365</v>
      </c>
      <c r="B55" s="85">
        <v>44737</v>
      </c>
      <c r="C55" s="86">
        <v>44737</v>
      </c>
      <c r="D55" s="87">
        <v>0.45833333333333331</v>
      </c>
      <c r="E55" s="84"/>
      <c r="F55" s="84" t="s">
        <v>270</v>
      </c>
      <c r="G55" s="84">
        <v>8</v>
      </c>
      <c r="H55" s="84" t="s">
        <v>46</v>
      </c>
      <c r="I55" s="84" t="s">
        <v>47</v>
      </c>
      <c r="J55" s="84">
        <v>9</v>
      </c>
      <c r="K55" s="84" t="s">
        <v>271</v>
      </c>
      <c r="L55" s="88" t="s">
        <v>50</v>
      </c>
      <c r="M55" s="84" t="s">
        <v>52</v>
      </c>
      <c r="N55" s="84" t="s">
        <v>128</v>
      </c>
      <c r="O55" s="84" t="s">
        <v>265</v>
      </c>
      <c r="P55" s="84"/>
      <c r="Q55" s="84"/>
    </row>
    <row r="56" spans="1:17" s="6" customFormat="1" x14ac:dyDescent="0.25">
      <c r="A56" s="84" t="s">
        <v>319</v>
      </c>
      <c r="B56" s="85">
        <v>44737</v>
      </c>
      <c r="C56" s="86">
        <v>44737</v>
      </c>
      <c r="D56" s="87">
        <v>0.66666666666666663</v>
      </c>
      <c r="E56" s="84"/>
      <c r="F56" s="84" t="s">
        <v>240</v>
      </c>
      <c r="G56" s="84">
        <v>6</v>
      </c>
      <c r="H56" s="84" t="s">
        <v>46</v>
      </c>
      <c r="I56" s="84" t="s">
        <v>270</v>
      </c>
      <c r="J56" s="84">
        <v>3</v>
      </c>
      <c r="K56" s="84" t="s">
        <v>57</v>
      </c>
      <c r="L56" s="88" t="s">
        <v>50</v>
      </c>
      <c r="M56" s="84" t="s">
        <v>289</v>
      </c>
      <c r="N56" s="84" t="s">
        <v>130</v>
      </c>
      <c r="O56" s="84" t="s">
        <v>814</v>
      </c>
      <c r="P56" s="84"/>
      <c r="Q56" s="84"/>
    </row>
    <row r="57" spans="1:17" s="6" customFormat="1" x14ac:dyDescent="0.25">
      <c r="A57" s="84" t="s">
        <v>379</v>
      </c>
      <c r="B57" s="85">
        <v>44737</v>
      </c>
      <c r="C57" s="86">
        <v>44737</v>
      </c>
      <c r="D57" s="87">
        <v>0.64583333333333337</v>
      </c>
      <c r="E57" s="84"/>
      <c r="F57" s="84" t="s">
        <v>274</v>
      </c>
      <c r="G57" s="84">
        <v>11</v>
      </c>
      <c r="H57" s="84" t="s">
        <v>46</v>
      </c>
      <c r="I57" s="84" t="s">
        <v>270</v>
      </c>
      <c r="J57" s="84">
        <v>5</v>
      </c>
      <c r="K57" s="84" t="s">
        <v>272</v>
      </c>
      <c r="L57" s="88" t="s">
        <v>50</v>
      </c>
      <c r="M57" s="84" t="s">
        <v>52</v>
      </c>
      <c r="N57" s="84" t="s">
        <v>127</v>
      </c>
      <c r="O57" s="84" t="s">
        <v>265</v>
      </c>
      <c r="P57" s="84"/>
      <c r="Q57" s="84"/>
    </row>
    <row r="58" spans="1:17" s="6" customFormat="1" x14ac:dyDescent="0.25">
      <c r="A58" s="84" t="s">
        <v>93</v>
      </c>
      <c r="B58" s="85">
        <v>44737</v>
      </c>
      <c r="C58" s="86">
        <v>44737</v>
      </c>
      <c r="D58" s="87">
        <v>0.72916666666666663</v>
      </c>
      <c r="E58" s="84"/>
      <c r="F58" s="84" t="s">
        <v>274</v>
      </c>
      <c r="G58" s="84">
        <v>5</v>
      </c>
      <c r="H58" s="84" t="s">
        <v>46</v>
      </c>
      <c r="I58" s="84" t="s">
        <v>270</v>
      </c>
      <c r="J58" s="84">
        <v>10</v>
      </c>
      <c r="K58" s="84" t="s">
        <v>272</v>
      </c>
      <c r="L58" s="88" t="s">
        <v>50</v>
      </c>
      <c r="M58" s="84" t="s">
        <v>266</v>
      </c>
      <c r="N58" s="84" t="s">
        <v>124</v>
      </c>
      <c r="O58" s="84" t="s">
        <v>265</v>
      </c>
      <c r="P58" s="84"/>
      <c r="Q58" s="84"/>
    </row>
    <row r="59" spans="1:17" s="6" customFormat="1" x14ac:dyDescent="0.25">
      <c r="A59" s="84" t="s">
        <v>106</v>
      </c>
      <c r="B59" s="85">
        <f>+C59</f>
        <v>44737</v>
      </c>
      <c r="C59" s="86">
        <v>44737</v>
      </c>
      <c r="D59" s="87">
        <v>0.375</v>
      </c>
      <c r="E59" s="84"/>
      <c r="F59" s="84" t="s">
        <v>270</v>
      </c>
      <c r="G59" s="84">
        <v>2</v>
      </c>
      <c r="H59" s="84" t="s">
        <v>46</v>
      </c>
      <c r="I59" s="84" t="s">
        <v>111</v>
      </c>
      <c r="J59" s="84">
        <v>6</v>
      </c>
      <c r="K59" s="84" t="s">
        <v>264</v>
      </c>
      <c r="L59" s="88" t="s">
        <v>104</v>
      </c>
      <c r="M59" s="84" t="s">
        <v>289</v>
      </c>
      <c r="N59" s="84" t="s">
        <v>137</v>
      </c>
      <c r="O59" s="84" t="s">
        <v>350</v>
      </c>
      <c r="P59" s="84" t="s">
        <v>118</v>
      </c>
      <c r="Q59" s="84" t="s">
        <v>147</v>
      </c>
    </row>
    <row r="60" spans="1:17" s="6" customFormat="1" x14ac:dyDescent="0.25">
      <c r="A60" s="84" t="s">
        <v>307</v>
      </c>
      <c r="B60" s="85">
        <f>+C60</f>
        <v>44737</v>
      </c>
      <c r="C60" s="86">
        <v>44737</v>
      </c>
      <c r="D60" s="87">
        <v>0.45833333333333331</v>
      </c>
      <c r="E60" s="84"/>
      <c r="F60" s="84" t="s">
        <v>270</v>
      </c>
      <c r="G60" s="84">
        <v>17</v>
      </c>
      <c r="H60" s="84" t="s">
        <v>46</v>
      </c>
      <c r="I60" s="84" t="s">
        <v>55</v>
      </c>
      <c r="J60" s="84">
        <v>3</v>
      </c>
      <c r="K60" s="84" t="s">
        <v>264</v>
      </c>
      <c r="L60" s="88" t="s">
        <v>104</v>
      </c>
      <c r="M60" s="84" t="s">
        <v>52</v>
      </c>
      <c r="N60" s="84" t="s">
        <v>135</v>
      </c>
      <c r="O60" s="84" t="s">
        <v>265</v>
      </c>
      <c r="P60" s="84"/>
      <c r="Q60" s="84"/>
    </row>
    <row r="61" spans="1:17" s="6" customFormat="1" x14ac:dyDescent="0.25">
      <c r="A61" s="84" t="s">
        <v>306</v>
      </c>
      <c r="B61" s="85">
        <v>44737</v>
      </c>
      <c r="C61" s="86">
        <v>44737</v>
      </c>
      <c r="D61" s="87">
        <v>0.54166666666666663</v>
      </c>
      <c r="E61" s="84"/>
      <c r="F61" s="84" t="s">
        <v>111</v>
      </c>
      <c r="G61" s="84">
        <v>18</v>
      </c>
      <c r="H61" s="84" t="s">
        <v>46</v>
      </c>
      <c r="I61" s="84" t="s">
        <v>53</v>
      </c>
      <c r="J61" s="84">
        <v>16</v>
      </c>
      <c r="K61" s="84" t="s">
        <v>264</v>
      </c>
      <c r="L61" s="88" t="s">
        <v>104</v>
      </c>
      <c r="M61" s="84" t="s">
        <v>52</v>
      </c>
      <c r="N61" s="84" t="s">
        <v>135</v>
      </c>
      <c r="O61" s="84" t="s">
        <v>265</v>
      </c>
      <c r="P61" s="84"/>
      <c r="Q61" s="84"/>
    </row>
    <row r="62" spans="1:17" s="6" customFormat="1" x14ac:dyDescent="0.25">
      <c r="A62" s="84" t="s">
        <v>305</v>
      </c>
      <c r="B62" s="85">
        <v>44737</v>
      </c>
      <c r="C62" s="86">
        <v>44737</v>
      </c>
      <c r="D62" s="87">
        <v>0.375</v>
      </c>
      <c r="E62" s="84"/>
      <c r="F62" s="84" t="s">
        <v>240</v>
      </c>
      <c r="G62" s="84">
        <v>10</v>
      </c>
      <c r="H62" s="84" t="s">
        <v>46</v>
      </c>
      <c r="I62" s="84" t="s">
        <v>34</v>
      </c>
      <c r="J62" s="84">
        <v>14</v>
      </c>
      <c r="K62" s="84" t="s">
        <v>279</v>
      </c>
      <c r="L62" s="88" t="s">
        <v>104</v>
      </c>
      <c r="M62" s="84" t="s">
        <v>52</v>
      </c>
      <c r="N62" s="84" t="s">
        <v>135</v>
      </c>
      <c r="O62" s="84" t="s">
        <v>265</v>
      </c>
      <c r="P62" s="84"/>
      <c r="Q62" s="84"/>
    </row>
    <row r="63" spans="1:17" s="6" customFormat="1" x14ac:dyDescent="0.25">
      <c r="A63" s="84" t="s">
        <v>382</v>
      </c>
      <c r="B63" s="85">
        <v>44738</v>
      </c>
      <c r="C63" s="86">
        <v>44738</v>
      </c>
      <c r="D63" s="87">
        <v>0.54166666666666663</v>
      </c>
      <c r="E63" s="84"/>
      <c r="F63" s="84" t="s">
        <v>240</v>
      </c>
      <c r="G63" s="84">
        <v>8</v>
      </c>
      <c r="H63" s="84" t="s">
        <v>46</v>
      </c>
      <c r="I63" s="84" t="s">
        <v>55</v>
      </c>
      <c r="J63" s="84">
        <v>9</v>
      </c>
      <c r="K63" s="84" t="s">
        <v>276</v>
      </c>
      <c r="L63" s="88" t="s">
        <v>50</v>
      </c>
      <c r="M63" s="84" t="s">
        <v>52</v>
      </c>
      <c r="N63" s="84" t="s">
        <v>127</v>
      </c>
      <c r="O63" s="84" t="s">
        <v>265</v>
      </c>
      <c r="P63" s="84"/>
      <c r="Q63" s="84"/>
    </row>
    <row r="64" spans="1:17" s="6" customFormat="1" x14ac:dyDescent="0.25">
      <c r="A64" s="84" t="s">
        <v>383</v>
      </c>
      <c r="B64" s="85">
        <v>44738</v>
      </c>
      <c r="C64" s="86">
        <v>44738</v>
      </c>
      <c r="D64" s="87">
        <v>0.625</v>
      </c>
      <c r="E64" s="84"/>
      <c r="F64" s="84" t="s">
        <v>274</v>
      </c>
      <c r="G64" s="84">
        <v>14</v>
      </c>
      <c r="H64" s="84" t="s">
        <v>46</v>
      </c>
      <c r="I64" s="84" t="s">
        <v>347</v>
      </c>
      <c r="J64" s="84">
        <v>1</v>
      </c>
      <c r="K64" s="84" t="s">
        <v>276</v>
      </c>
      <c r="L64" s="88" t="s">
        <v>50</v>
      </c>
      <c r="M64" s="84" t="s">
        <v>52</v>
      </c>
      <c r="N64" s="84" t="s">
        <v>127</v>
      </c>
      <c r="O64" s="84" t="s">
        <v>265</v>
      </c>
      <c r="P64" s="84"/>
      <c r="Q64" s="84"/>
    </row>
    <row r="65" spans="1:17" s="6" customFormat="1" x14ac:dyDescent="0.25">
      <c r="A65" s="84" t="s">
        <v>294</v>
      </c>
      <c r="B65" s="85">
        <f>+C65</f>
        <v>44738</v>
      </c>
      <c r="C65" s="86">
        <v>44738</v>
      </c>
      <c r="D65" s="87">
        <v>0.66666666666666663</v>
      </c>
      <c r="E65" s="84"/>
      <c r="F65" s="89" t="s">
        <v>58</v>
      </c>
      <c r="G65" s="84">
        <v>10</v>
      </c>
      <c r="H65" s="84" t="s">
        <v>46</v>
      </c>
      <c r="I65" s="84" t="s">
        <v>55</v>
      </c>
      <c r="J65" s="84">
        <v>6</v>
      </c>
      <c r="K65" s="84" t="s">
        <v>276</v>
      </c>
      <c r="L65" s="88" t="s">
        <v>50</v>
      </c>
      <c r="M65" s="84" t="s">
        <v>289</v>
      </c>
      <c r="N65" s="89" t="s">
        <v>132</v>
      </c>
      <c r="O65" s="84" t="s">
        <v>396</v>
      </c>
      <c r="P65" s="89" t="s">
        <v>70</v>
      </c>
      <c r="Q65" s="84" t="s">
        <v>213</v>
      </c>
    </row>
    <row r="66" spans="1:17" s="6" customFormat="1" x14ac:dyDescent="0.25">
      <c r="A66" s="84" t="s">
        <v>322</v>
      </c>
      <c r="B66" s="85">
        <v>44738</v>
      </c>
      <c r="C66" s="86">
        <v>44738</v>
      </c>
      <c r="D66" s="87">
        <v>0.6875</v>
      </c>
      <c r="E66" s="84"/>
      <c r="F66" s="84" t="s">
        <v>34</v>
      </c>
      <c r="G66" s="84">
        <v>1</v>
      </c>
      <c r="H66" s="84" t="s">
        <v>46</v>
      </c>
      <c r="I66" s="84" t="s">
        <v>55</v>
      </c>
      <c r="J66" s="84">
        <v>11</v>
      </c>
      <c r="K66" s="84" t="s">
        <v>34</v>
      </c>
      <c r="L66" s="88" t="s">
        <v>50</v>
      </c>
      <c r="M66" s="84" t="s">
        <v>289</v>
      </c>
      <c r="N66" s="84" t="s">
        <v>129</v>
      </c>
      <c r="O66" s="84" t="s">
        <v>350</v>
      </c>
      <c r="P66" s="84"/>
      <c r="Q66" s="84"/>
    </row>
    <row r="67" spans="1:17" s="6" customFormat="1" x14ac:dyDescent="0.25">
      <c r="A67" s="84" t="s">
        <v>277</v>
      </c>
      <c r="B67" s="85">
        <v>44738</v>
      </c>
      <c r="C67" s="86">
        <v>44738</v>
      </c>
      <c r="D67" s="87">
        <v>0.6875</v>
      </c>
      <c r="E67" s="84"/>
      <c r="F67" s="89" t="s">
        <v>53</v>
      </c>
      <c r="G67" s="84">
        <v>8</v>
      </c>
      <c r="H67" s="84" t="s">
        <v>46</v>
      </c>
      <c r="I67" s="84" t="s">
        <v>270</v>
      </c>
      <c r="J67" s="84">
        <v>7</v>
      </c>
      <c r="K67" s="84" t="s">
        <v>271</v>
      </c>
      <c r="L67" s="88" t="s">
        <v>50</v>
      </c>
      <c r="M67" s="84" t="s">
        <v>266</v>
      </c>
      <c r="N67" s="89" t="s">
        <v>124</v>
      </c>
      <c r="O67" s="84" t="s">
        <v>350</v>
      </c>
      <c r="P67" s="89" t="s">
        <v>118</v>
      </c>
      <c r="Q67" s="84" t="s">
        <v>148</v>
      </c>
    </row>
    <row r="68" spans="1:17" s="6" customFormat="1" x14ac:dyDescent="0.25">
      <c r="A68" s="84" t="s">
        <v>381</v>
      </c>
      <c r="B68" s="85">
        <v>44738</v>
      </c>
      <c r="C68" s="86">
        <v>44738</v>
      </c>
      <c r="D68" s="87">
        <v>0.54166666666666663</v>
      </c>
      <c r="E68" s="84"/>
      <c r="F68" s="84" t="s">
        <v>56</v>
      </c>
      <c r="G68" s="84">
        <v>10</v>
      </c>
      <c r="H68" s="84" t="s">
        <v>46</v>
      </c>
      <c r="I68" s="84" t="s">
        <v>57</v>
      </c>
      <c r="J68" s="84">
        <v>3</v>
      </c>
      <c r="K68" s="84" t="s">
        <v>57</v>
      </c>
      <c r="L68" s="88" t="s">
        <v>50</v>
      </c>
      <c r="M68" s="84" t="s">
        <v>52</v>
      </c>
      <c r="N68" s="84" t="s">
        <v>127</v>
      </c>
      <c r="O68" s="84" t="s">
        <v>265</v>
      </c>
      <c r="P68" s="84"/>
      <c r="Q68" s="84"/>
    </row>
    <row r="69" spans="1:17" s="6" customFormat="1" x14ac:dyDescent="0.25">
      <c r="A69" s="84" t="s">
        <v>380</v>
      </c>
      <c r="B69" s="85">
        <v>44738</v>
      </c>
      <c r="C69" s="86">
        <v>44738</v>
      </c>
      <c r="D69" s="87">
        <v>0.625</v>
      </c>
      <c r="E69" s="84"/>
      <c r="F69" s="84" t="s">
        <v>53</v>
      </c>
      <c r="G69" s="84">
        <v>11</v>
      </c>
      <c r="H69" s="84" t="s">
        <v>46</v>
      </c>
      <c r="I69" s="84" t="s">
        <v>58</v>
      </c>
      <c r="J69" s="84">
        <v>0</v>
      </c>
      <c r="K69" s="84" t="s">
        <v>57</v>
      </c>
      <c r="L69" s="88" t="s">
        <v>50</v>
      </c>
      <c r="M69" s="84" t="s">
        <v>52</v>
      </c>
      <c r="N69" s="84" t="s">
        <v>127</v>
      </c>
      <c r="O69" s="84" t="s">
        <v>265</v>
      </c>
      <c r="P69" s="84"/>
      <c r="Q69" s="84"/>
    </row>
    <row r="70" spans="1:17" s="6" customFormat="1" x14ac:dyDescent="0.25">
      <c r="A70" s="84" t="s">
        <v>107</v>
      </c>
      <c r="B70" s="85">
        <f>+C70</f>
        <v>44738</v>
      </c>
      <c r="C70" s="86">
        <v>44738</v>
      </c>
      <c r="D70" s="87">
        <v>0.54166666666666663</v>
      </c>
      <c r="E70" s="84"/>
      <c r="F70" s="89" t="s">
        <v>111</v>
      </c>
      <c r="G70" s="84">
        <v>10</v>
      </c>
      <c r="H70" s="84" t="s">
        <v>46</v>
      </c>
      <c r="I70" s="84" t="s">
        <v>270</v>
      </c>
      <c r="J70" s="84">
        <v>0</v>
      </c>
      <c r="K70" s="84" t="s">
        <v>264</v>
      </c>
      <c r="L70" s="88" t="s">
        <v>104</v>
      </c>
      <c r="M70" s="84" t="s">
        <v>289</v>
      </c>
      <c r="N70" s="89" t="s">
        <v>137</v>
      </c>
      <c r="O70" s="84" t="s">
        <v>350</v>
      </c>
      <c r="P70" s="89" t="s">
        <v>70</v>
      </c>
      <c r="Q70" s="84" t="s">
        <v>838</v>
      </c>
    </row>
    <row r="71" spans="1:17" s="6" customFormat="1" x14ac:dyDescent="0.25">
      <c r="A71" s="84" t="s">
        <v>310</v>
      </c>
      <c r="B71" s="85">
        <f>+C71</f>
        <v>44738</v>
      </c>
      <c r="C71" s="86">
        <v>44738</v>
      </c>
      <c r="D71" s="87">
        <v>0.54166666666666663</v>
      </c>
      <c r="E71" s="84"/>
      <c r="F71" s="84" t="s">
        <v>34</v>
      </c>
      <c r="G71" s="84">
        <v>13</v>
      </c>
      <c r="H71" s="84" t="s">
        <v>46</v>
      </c>
      <c r="I71" s="84" t="s">
        <v>111</v>
      </c>
      <c r="J71" s="84">
        <v>6</v>
      </c>
      <c r="K71" s="84" t="s">
        <v>356</v>
      </c>
      <c r="L71" s="88" t="s">
        <v>104</v>
      </c>
      <c r="M71" s="84" t="s">
        <v>52</v>
      </c>
      <c r="N71" s="84" t="s">
        <v>135</v>
      </c>
      <c r="O71" s="84" t="s">
        <v>265</v>
      </c>
      <c r="P71" s="84"/>
      <c r="Q71" s="84"/>
    </row>
    <row r="72" spans="1:17" s="6" customFormat="1" x14ac:dyDescent="0.25">
      <c r="A72" s="84" t="s">
        <v>309</v>
      </c>
      <c r="B72" s="85">
        <f>+C72</f>
        <v>44738</v>
      </c>
      <c r="C72" s="86">
        <v>44738</v>
      </c>
      <c r="D72" s="87">
        <v>0.54166666666666663</v>
      </c>
      <c r="E72" s="84"/>
      <c r="F72" s="84" t="s">
        <v>270</v>
      </c>
      <c r="G72" s="84">
        <v>13</v>
      </c>
      <c r="H72" s="84" t="s">
        <v>46</v>
      </c>
      <c r="I72" s="84" t="s">
        <v>240</v>
      </c>
      <c r="J72" s="84">
        <v>3</v>
      </c>
      <c r="K72" s="84" t="s">
        <v>272</v>
      </c>
      <c r="L72" s="88" t="s">
        <v>104</v>
      </c>
      <c r="M72" s="84" t="s">
        <v>52</v>
      </c>
      <c r="N72" s="84" t="s">
        <v>135</v>
      </c>
      <c r="O72" s="84" t="s">
        <v>265</v>
      </c>
      <c r="P72" s="84"/>
      <c r="Q72" s="84"/>
    </row>
    <row r="73" spans="1:17" s="6" customFormat="1" x14ac:dyDescent="0.25">
      <c r="A73" s="84" t="s">
        <v>308</v>
      </c>
      <c r="B73" s="85">
        <f>+C73</f>
        <v>44738</v>
      </c>
      <c r="C73" s="86">
        <v>44738</v>
      </c>
      <c r="D73" s="87">
        <v>0.54166666666666663</v>
      </c>
      <c r="E73" s="84"/>
      <c r="F73" s="84" t="s">
        <v>57</v>
      </c>
      <c r="G73" s="84">
        <v>5</v>
      </c>
      <c r="H73" s="84" t="s">
        <v>46</v>
      </c>
      <c r="I73" s="84" t="s">
        <v>53</v>
      </c>
      <c r="J73" s="84">
        <v>20</v>
      </c>
      <c r="K73" s="84" t="s">
        <v>53</v>
      </c>
      <c r="L73" s="88" t="s">
        <v>104</v>
      </c>
      <c r="M73" s="84" t="s">
        <v>52</v>
      </c>
      <c r="N73" s="84" t="s">
        <v>135</v>
      </c>
      <c r="O73" s="84" t="s">
        <v>265</v>
      </c>
      <c r="P73" s="84"/>
      <c r="Q73" s="84"/>
    </row>
    <row r="74" spans="1:17" s="6" customFormat="1" x14ac:dyDescent="0.25">
      <c r="A74" s="84" t="s">
        <v>367</v>
      </c>
      <c r="B74" s="85">
        <v>44739</v>
      </c>
      <c r="C74" s="86">
        <v>44739</v>
      </c>
      <c r="D74" s="87">
        <v>0.75</v>
      </c>
      <c r="E74" s="84"/>
      <c r="F74" s="84" t="s">
        <v>34</v>
      </c>
      <c r="G74" s="84">
        <v>0</v>
      </c>
      <c r="H74" s="84" t="s">
        <v>46</v>
      </c>
      <c r="I74" s="84" t="s">
        <v>57</v>
      </c>
      <c r="J74" s="84">
        <v>20</v>
      </c>
      <c r="K74" s="84" t="s">
        <v>410</v>
      </c>
      <c r="L74" s="88" t="s">
        <v>50</v>
      </c>
      <c r="M74" s="84" t="s">
        <v>52</v>
      </c>
      <c r="N74" s="84" t="s">
        <v>128</v>
      </c>
      <c r="O74" s="84" t="s">
        <v>265</v>
      </c>
      <c r="P74" s="84"/>
      <c r="Q74" s="84"/>
    </row>
    <row r="75" spans="1:17" s="6" customFormat="1" x14ac:dyDescent="0.25">
      <c r="A75" s="84" t="s">
        <v>320</v>
      </c>
      <c r="B75" s="85">
        <v>44739</v>
      </c>
      <c r="C75" s="86">
        <v>44739</v>
      </c>
      <c r="D75" s="87">
        <v>0.79166666666666663</v>
      </c>
      <c r="E75" s="84"/>
      <c r="F75" s="89" t="s">
        <v>57</v>
      </c>
      <c r="G75" s="84">
        <v>17</v>
      </c>
      <c r="H75" s="84" t="s">
        <v>46</v>
      </c>
      <c r="I75" s="84" t="s">
        <v>240</v>
      </c>
      <c r="J75" s="84">
        <v>7</v>
      </c>
      <c r="K75" s="84" t="s">
        <v>272</v>
      </c>
      <c r="L75" s="88" t="s">
        <v>50</v>
      </c>
      <c r="M75" s="84" t="s">
        <v>289</v>
      </c>
      <c r="N75" s="89" t="s">
        <v>130</v>
      </c>
      <c r="O75" s="84" t="s">
        <v>350</v>
      </c>
      <c r="P75" s="89" t="s">
        <v>118</v>
      </c>
      <c r="Q75" s="84" t="s">
        <v>147</v>
      </c>
    </row>
    <row r="76" spans="1:17" s="6" customFormat="1" x14ac:dyDescent="0.25">
      <c r="A76" s="84" t="s">
        <v>366</v>
      </c>
      <c r="B76" s="85">
        <v>44739</v>
      </c>
      <c r="C76" s="86">
        <v>44739</v>
      </c>
      <c r="D76" s="87">
        <v>0.79166666666666663</v>
      </c>
      <c r="E76" s="84"/>
      <c r="F76" s="84" t="s">
        <v>53</v>
      </c>
      <c r="G76" s="84">
        <v>4</v>
      </c>
      <c r="H76" s="84" t="s">
        <v>46</v>
      </c>
      <c r="I76" s="84" t="s">
        <v>274</v>
      </c>
      <c r="J76" s="84">
        <v>6</v>
      </c>
      <c r="K76" s="84" t="s">
        <v>53</v>
      </c>
      <c r="L76" s="88" t="s">
        <v>50</v>
      </c>
      <c r="M76" s="84" t="s">
        <v>52</v>
      </c>
      <c r="N76" s="84" t="s">
        <v>128</v>
      </c>
      <c r="O76" s="84" t="s">
        <v>265</v>
      </c>
      <c r="P76" s="84"/>
      <c r="Q76" s="84"/>
    </row>
    <row r="77" spans="1:17" s="6" customFormat="1" x14ac:dyDescent="0.25">
      <c r="A77" s="104" t="s">
        <v>315</v>
      </c>
      <c r="B77" s="105">
        <f>+C77</f>
        <v>44739</v>
      </c>
      <c r="C77" s="106">
        <v>44739</v>
      </c>
      <c r="D77" s="107">
        <v>0.75</v>
      </c>
      <c r="E77" s="104"/>
      <c r="F77" s="104" t="s">
        <v>55</v>
      </c>
      <c r="G77" s="104">
        <v>6</v>
      </c>
      <c r="H77" s="104" t="s">
        <v>46</v>
      </c>
      <c r="I77" s="104" t="s">
        <v>34</v>
      </c>
      <c r="J77" s="104">
        <v>0</v>
      </c>
      <c r="K77" s="104" t="s">
        <v>356</v>
      </c>
      <c r="L77" s="108" t="s">
        <v>104</v>
      </c>
      <c r="M77" s="104" t="s">
        <v>289</v>
      </c>
      <c r="N77" s="104" t="s">
        <v>108</v>
      </c>
      <c r="O77" s="104" t="s">
        <v>414</v>
      </c>
      <c r="P77" s="104" t="s">
        <v>118</v>
      </c>
      <c r="Q77" s="104" t="s">
        <v>414</v>
      </c>
    </row>
    <row r="78" spans="1:17" s="6" customFormat="1" x14ac:dyDescent="0.25">
      <c r="A78" s="84" t="s">
        <v>323</v>
      </c>
      <c r="B78" s="85">
        <v>44740</v>
      </c>
      <c r="C78" s="86">
        <v>44740</v>
      </c>
      <c r="D78" s="87">
        <v>0.75</v>
      </c>
      <c r="E78" s="84"/>
      <c r="F78" s="84" t="s">
        <v>58</v>
      </c>
      <c r="G78" s="84">
        <v>7</v>
      </c>
      <c r="H78" s="84" t="s">
        <v>46</v>
      </c>
      <c r="I78" s="84" t="s">
        <v>47</v>
      </c>
      <c r="J78" s="84">
        <v>2</v>
      </c>
      <c r="K78" s="84" t="s">
        <v>264</v>
      </c>
      <c r="L78" s="88" t="s">
        <v>50</v>
      </c>
      <c r="M78" s="84" t="s">
        <v>289</v>
      </c>
      <c r="N78" s="84" t="s">
        <v>129</v>
      </c>
      <c r="O78" s="84" t="s">
        <v>350</v>
      </c>
      <c r="P78" s="84"/>
      <c r="Q78" s="84"/>
    </row>
    <row r="79" spans="1:17" s="6" customFormat="1" x14ac:dyDescent="0.25">
      <c r="A79" s="84" t="s">
        <v>326</v>
      </c>
      <c r="B79" s="85">
        <v>44740</v>
      </c>
      <c r="C79" s="86">
        <v>44740</v>
      </c>
      <c r="D79" s="87">
        <v>0.79166666666666663</v>
      </c>
      <c r="E79" s="84"/>
      <c r="F79" s="84" t="s">
        <v>270</v>
      </c>
      <c r="G79" s="84">
        <v>11</v>
      </c>
      <c r="H79" s="84" t="s">
        <v>46</v>
      </c>
      <c r="I79" s="84" t="s">
        <v>56</v>
      </c>
      <c r="J79" s="84">
        <v>1</v>
      </c>
      <c r="K79" s="84" t="s">
        <v>56</v>
      </c>
      <c r="L79" s="88" t="s">
        <v>50</v>
      </c>
      <c r="M79" s="84" t="s">
        <v>289</v>
      </c>
      <c r="N79" s="84" t="s">
        <v>129</v>
      </c>
      <c r="O79" s="84" t="s">
        <v>350</v>
      </c>
      <c r="P79" s="84"/>
      <c r="Q79" s="84"/>
    </row>
    <row r="80" spans="1:17" s="6" customFormat="1" x14ac:dyDescent="0.25">
      <c r="A80" s="104" t="s">
        <v>278</v>
      </c>
      <c r="B80" s="105">
        <v>44740</v>
      </c>
      <c r="C80" s="106">
        <v>44740</v>
      </c>
      <c r="D80" s="107">
        <v>0.75</v>
      </c>
      <c r="E80" s="104"/>
      <c r="F80" s="104" t="s">
        <v>69</v>
      </c>
      <c r="G80" s="104"/>
      <c r="H80" s="104" t="s">
        <v>46</v>
      </c>
      <c r="I80" s="104" t="s">
        <v>70</v>
      </c>
      <c r="J80" s="104"/>
      <c r="K80" s="104" t="s">
        <v>271</v>
      </c>
      <c r="L80" s="108" t="s">
        <v>50</v>
      </c>
      <c r="M80" s="104" t="s">
        <v>266</v>
      </c>
      <c r="N80" s="104" t="s">
        <v>124</v>
      </c>
      <c r="O80" s="104" t="s">
        <v>350</v>
      </c>
      <c r="P80" s="104" t="s">
        <v>70</v>
      </c>
      <c r="Q80" s="104" t="s">
        <v>414</v>
      </c>
    </row>
    <row r="81" spans="1:17" s="6" customFormat="1" x14ac:dyDescent="0.25">
      <c r="A81" s="84" t="s">
        <v>325</v>
      </c>
      <c r="B81" s="85">
        <v>44740</v>
      </c>
      <c r="C81" s="86">
        <v>44740</v>
      </c>
      <c r="D81" s="87">
        <v>0.75</v>
      </c>
      <c r="E81" s="84"/>
      <c r="F81" s="84" t="s">
        <v>55</v>
      </c>
      <c r="G81" s="84">
        <v>1</v>
      </c>
      <c r="H81" s="84" t="s">
        <v>46</v>
      </c>
      <c r="I81" s="84" t="s">
        <v>57</v>
      </c>
      <c r="J81" s="84">
        <v>11</v>
      </c>
      <c r="K81" s="84" t="s">
        <v>57</v>
      </c>
      <c r="L81" s="88" t="s">
        <v>50</v>
      </c>
      <c r="M81" s="84" t="s">
        <v>289</v>
      </c>
      <c r="N81" s="84" t="s">
        <v>129</v>
      </c>
      <c r="O81" s="84" t="s">
        <v>350</v>
      </c>
      <c r="P81" s="84"/>
      <c r="Q81" s="84"/>
    </row>
    <row r="82" spans="1:17" s="6" customFormat="1" x14ac:dyDescent="0.25">
      <c r="A82" s="84" t="s">
        <v>385</v>
      </c>
      <c r="B82" s="85">
        <v>44740</v>
      </c>
      <c r="C82" s="86">
        <v>44740</v>
      </c>
      <c r="D82" s="87">
        <v>0.75</v>
      </c>
      <c r="E82" s="84"/>
      <c r="F82" s="84" t="s">
        <v>270</v>
      </c>
      <c r="G82" s="84">
        <v>4</v>
      </c>
      <c r="H82" s="84" t="s">
        <v>46</v>
      </c>
      <c r="I82" s="84" t="s">
        <v>57</v>
      </c>
      <c r="J82" s="84">
        <v>6</v>
      </c>
      <c r="K82" s="84" t="s">
        <v>48</v>
      </c>
      <c r="L82" s="88" t="s">
        <v>50</v>
      </c>
      <c r="M82" s="84" t="s">
        <v>52</v>
      </c>
      <c r="N82" s="84" t="s">
        <v>127</v>
      </c>
      <c r="O82" s="84" t="s">
        <v>265</v>
      </c>
      <c r="P82" s="84"/>
      <c r="Q82" s="84"/>
    </row>
    <row r="83" spans="1:17" s="6" customFormat="1" x14ac:dyDescent="0.25">
      <c r="A83" s="84" t="s">
        <v>386</v>
      </c>
      <c r="B83" s="85">
        <v>44740</v>
      </c>
      <c r="C83" s="86">
        <v>44740</v>
      </c>
      <c r="D83" s="87">
        <v>0.8125</v>
      </c>
      <c r="E83" s="84"/>
      <c r="F83" s="84" t="s">
        <v>47</v>
      </c>
      <c r="G83" s="84">
        <v>27</v>
      </c>
      <c r="H83" s="84" t="s">
        <v>46</v>
      </c>
      <c r="I83" s="84" t="s">
        <v>347</v>
      </c>
      <c r="J83" s="84">
        <v>0</v>
      </c>
      <c r="K83" s="84" t="s">
        <v>48</v>
      </c>
      <c r="L83" s="88" t="s">
        <v>50</v>
      </c>
      <c r="M83" s="84" t="s">
        <v>52</v>
      </c>
      <c r="N83" s="84" t="s">
        <v>127</v>
      </c>
      <c r="O83" s="84" t="s">
        <v>265</v>
      </c>
      <c r="P83" s="84"/>
      <c r="Q83" s="84"/>
    </row>
    <row r="84" spans="1:17" s="6" customFormat="1" x14ac:dyDescent="0.25">
      <c r="A84" s="84" t="s">
        <v>324</v>
      </c>
      <c r="B84" s="85">
        <v>44740</v>
      </c>
      <c r="C84" s="86">
        <v>44740</v>
      </c>
      <c r="D84" s="87">
        <v>0.75</v>
      </c>
      <c r="E84" s="84"/>
      <c r="F84" s="84" t="s">
        <v>240</v>
      </c>
      <c r="G84" s="84">
        <v>5</v>
      </c>
      <c r="H84" s="84" t="s">
        <v>46</v>
      </c>
      <c r="I84" s="84" t="s">
        <v>53</v>
      </c>
      <c r="J84" s="84">
        <v>4</v>
      </c>
      <c r="K84" s="84" t="s">
        <v>240</v>
      </c>
      <c r="L84" s="88" t="s">
        <v>50</v>
      </c>
      <c r="M84" s="84" t="s">
        <v>289</v>
      </c>
      <c r="N84" s="84" t="s">
        <v>129</v>
      </c>
      <c r="O84" s="84" t="s">
        <v>350</v>
      </c>
      <c r="P84" s="84"/>
      <c r="Q84" s="84"/>
    </row>
    <row r="85" spans="1:17" s="6" customFormat="1" x14ac:dyDescent="0.25">
      <c r="A85" s="84" t="s">
        <v>384</v>
      </c>
      <c r="B85" s="85">
        <v>44740</v>
      </c>
      <c r="C85" s="86">
        <v>44740</v>
      </c>
      <c r="D85" s="87">
        <v>0.79166666666666663</v>
      </c>
      <c r="E85" s="84"/>
      <c r="F85" s="84" t="s">
        <v>34</v>
      </c>
      <c r="G85" s="84">
        <v>2</v>
      </c>
      <c r="H85" s="84" t="s">
        <v>46</v>
      </c>
      <c r="I85" s="84" t="s">
        <v>58</v>
      </c>
      <c r="J85" s="84">
        <v>12</v>
      </c>
      <c r="K85" s="84" t="s">
        <v>53</v>
      </c>
      <c r="L85" s="88" t="s">
        <v>50</v>
      </c>
      <c r="M85" s="84" t="s">
        <v>52</v>
      </c>
      <c r="N85" s="84" t="s">
        <v>127</v>
      </c>
      <c r="O85" s="84" t="s">
        <v>265</v>
      </c>
      <c r="P85" s="84"/>
      <c r="Q85" s="84"/>
    </row>
    <row r="86" spans="1:17" s="6" customFormat="1" x14ac:dyDescent="0.25">
      <c r="A86" s="84" t="s">
        <v>370</v>
      </c>
      <c r="B86" s="85">
        <v>44741</v>
      </c>
      <c r="C86" s="86">
        <v>44741</v>
      </c>
      <c r="D86" s="87">
        <v>0.75</v>
      </c>
      <c r="E86" s="84"/>
      <c r="F86" s="84" t="s">
        <v>56</v>
      </c>
      <c r="G86" s="84">
        <v>21</v>
      </c>
      <c r="H86" s="84" t="s">
        <v>46</v>
      </c>
      <c r="I86" s="84" t="s">
        <v>240</v>
      </c>
      <c r="J86" s="84">
        <v>0</v>
      </c>
      <c r="K86" s="84" t="s">
        <v>56</v>
      </c>
      <c r="L86" s="88" t="s">
        <v>50</v>
      </c>
      <c r="M86" s="84" t="s">
        <v>52</v>
      </c>
      <c r="N86" s="84" t="s">
        <v>128</v>
      </c>
      <c r="O86" s="84" t="s">
        <v>265</v>
      </c>
      <c r="P86" s="84"/>
      <c r="Q86" s="84"/>
    </row>
    <row r="87" spans="1:17" s="6" customFormat="1" x14ac:dyDescent="0.25">
      <c r="A87" s="84" t="s">
        <v>368</v>
      </c>
      <c r="B87" s="85">
        <v>44741</v>
      </c>
      <c r="C87" s="86">
        <v>44741</v>
      </c>
      <c r="D87" s="87">
        <v>0.8125</v>
      </c>
      <c r="E87" s="84"/>
      <c r="F87" s="84" t="s">
        <v>274</v>
      </c>
      <c r="G87" s="84">
        <v>4</v>
      </c>
      <c r="H87" s="84" t="s">
        <v>46</v>
      </c>
      <c r="I87" s="84" t="s">
        <v>55</v>
      </c>
      <c r="J87" s="84">
        <v>12</v>
      </c>
      <c r="K87" s="84" t="s">
        <v>56</v>
      </c>
      <c r="L87" s="88" t="s">
        <v>50</v>
      </c>
      <c r="M87" s="84" t="s">
        <v>52</v>
      </c>
      <c r="N87" s="84" t="s">
        <v>128</v>
      </c>
      <c r="O87" s="84" t="s">
        <v>265</v>
      </c>
      <c r="P87" s="84"/>
      <c r="Q87" s="84"/>
    </row>
    <row r="88" spans="1:17" s="6" customFormat="1" x14ac:dyDescent="0.25">
      <c r="A88" s="84" t="s">
        <v>369</v>
      </c>
      <c r="B88" s="85">
        <v>44741</v>
      </c>
      <c r="C88" s="86">
        <v>44741</v>
      </c>
      <c r="D88" s="87">
        <v>0.75</v>
      </c>
      <c r="E88" s="84"/>
      <c r="F88" s="84" t="s">
        <v>57</v>
      </c>
      <c r="G88" s="84">
        <v>3</v>
      </c>
      <c r="H88" s="84" t="s">
        <v>46</v>
      </c>
      <c r="I88" s="84" t="s">
        <v>270</v>
      </c>
      <c r="J88" s="84">
        <v>12</v>
      </c>
      <c r="K88" s="84" t="s">
        <v>57</v>
      </c>
      <c r="L88" s="88" t="s">
        <v>50</v>
      </c>
      <c r="M88" s="84" t="s">
        <v>52</v>
      </c>
      <c r="N88" s="84" t="s">
        <v>128</v>
      </c>
      <c r="O88" s="84" t="s">
        <v>265</v>
      </c>
      <c r="P88" s="84"/>
      <c r="Q88" s="84"/>
    </row>
    <row r="89" spans="1:17" s="6" customFormat="1" x14ac:dyDescent="0.25">
      <c r="A89" s="104" t="s">
        <v>321</v>
      </c>
      <c r="B89" s="105">
        <v>44741</v>
      </c>
      <c r="C89" s="106">
        <v>44741</v>
      </c>
      <c r="D89" s="107">
        <v>0.79166666666666663</v>
      </c>
      <c r="E89" s="104"/>
      <c r="F89" s="104" t="s">
        <v>61</v>
      </c>
      <c r="G89" s="104"/>
      <c r="H89" s="104" t="s">
        <v>46</v>
      </c>
      <c r="I89" s="104" t="s">
        <v>70</v>
      </c>
      <c r="J89" s="104"/>
      <c r="K89" s="104" t="s">
        <v>272</v>
      </c>
      <c r="L89" s="108" t="s">
        <v>50</v>
      </c>
      <c r="M89" s="104" t="s">
        <v>289</v>
      </c>
      <c r="N89" s="104" t="s">
        <v>130</v>
      </c>
      <c r="O89" s="104" t="s">
        <v>350</v>
      </c>
      <c r="P89" s="104" t="s">
        <v>70</v>
      </c>
      <c r="Q89" s="104" t="s">
        <v>414</v>
      </c>
    </row>
    <row r="90" spans="1:17" s="6" customFormat="1" x14ac:dyDescent="0.25">
      <c r="A90" s="84" t="s">
        <v>371</v>
      </c>
      <c r="B90" s="85">
        <v>44741</v>
      </c>
      <c r="C90" s="86">
        <v>44741</v>
      </c>
      <c r="D90" s="87">
        <v>0.75</v>
      </c>
      <c r="E90" s="84"/>
      <c r="F90" s="84" t="s">
        <v>58</v>
      </c>
      <c r="G90" s="84">
        <v>0</v>
      </c>
      <c r="H90" s="84" t="s">
        <v>46</v>
      </c>
      <c r="I90" s="84" t="s">
        <v>47</v>
      </c>
      <c r="J90" s="84">
        <v>3</v>
      </c>
      <c r="K90" s="84" t="s">
        <v>240</v>
      </c>
      <c r="L90" s="88" t="s">
        <v>50</v>
      </c>
      <c r="M90" s="84" t="s">
        <v>52</v>
      </c>
      <c r="N90" s="84" t="s">
        <v>128</v>
      </c>
      <c r="O90" s="84" t="s">
        <v>265</v>
      </c>
      <c r="P90" s="84"/>
      <c r="Q90" s="84"/>
    </row>
    <row r="91" spans="1:17" s="6" customFormat="1" x14ac:dyDescent="0.25">
      <c r="A91" s="104" t="s">
        <v>316</v>
      </c>
      <c r="B91" s="105">
        <f>+C91</f>
        <v>44741</v>
      </c>
      <c r="C91" s="106">
        <v>44741</v>
      </c>
      <c r="D91" s="107">
        <v>0.75</v>
      </c>
      <c r="E91" s="104"/>
      <c r="F91" s="104" t="s">
        <v>413</v>
      </c>
      <c r="G91" s="104"/>
      <c r="H91" s="104" t="s">
        <v>46</v>
      </c>
      <c r="I91" s="104" t="s">
        <v>70</v>
      </c>
      <c r="J91" s="104"/>
      <c r="K91" s="104" t="s">
        <v>414</v>
      </c>
      <c r="L91" s="108" t="s">
        <v>104</v>
      </c>
      <c r="M91" s="104" t="s">
        <v>289</v>
      </c>
      <c r="N91" s="104" t="s">
        <v>108</v>
      </c>
      <c r="O91" s="104" t="s">
        <v>414</v>
      </c>
      <c r="P91" s="104" t="s">
        <v>70</v>
      </c>
      <c r="Q91" s="104" t="s">
        <v>414</v>
      </c>
    </row>
    <row r="92" spans="1:17" s="6" customFormat="1" x14ac:dyDescent="0.25">
      <c r="A92" s="84" t="s">
        <v>352</v>
      </c>
      <c r="B92" s="85">
        <f>+C92</f>
        <v>44741</v>
      </c>
      <c r="C92" s="86">
        <v>44741</v>
      </c>
      <c r="D92" s="87">
        <v>0.75</v>
      </c>
      <c r="E92" s="84"/>
      <c r="F92" s="84" t="s">
        <v>53</v>
      </c>
      <c r="G92" s="84">
        <v>4</v>
      </c>
      <c r="H92" s="84" t="s">
        <v>46</v>
      </c>
      <c r="I92" s="84" t="s">
        <v>270</v>
      </c>
      <c r="J92" s="84">
        <v>16</v>
      </c>
      <c r="K92" s="84" t="s">
        <v>279</v>
      </c>
      <c r="L92" s="88" t="s">
        <v>104</v>
      </c>
      <c r="M92" s="84" t="s">
        <v>52</v>
      </c>
      <c r="N92" s="84" t="s">
        <v>135</v>
      </c>
      <c r="O92" s="84" t="s">
        <v>265</v>
      </c>
      <c r="P92" s="84"/>
      <c r="Q92" s="84"/>
    </row>
    <row r="93" spans="1:17" s="6" customFormat="1" x14ac:dyDescent="0.25">
      <c r="A93" s="84" t="s">
        <v>295</v>
      </c>
      <c r="B93" s="85">
        <v>44742</v>
      </c>
      <c r="C93" s="86">
        <v>44742</v>
      </c>
      <c r="D93" s="87">
        <v>0.75</v>
      </c>
      <c r="E93" s="84"/>
      <c r="F93" s="84" t="s">
        <v>47</v>
      </c>
      <c r="G93" s="84">
        <v>2</v>
      </c>
      <c r="H93" s="84" t="s">
        <v>46</v>
      </c>
      <c r="I93" s="84" t="s">
        <v>240</v>
      </c>
      <c r="J93" s="84">
        <v>15</v>
      </c>
      <c r="K93" s="84" t="s">
        <v>264</v>
      </c>
      <c r="L93" s="88" t="s">
        <v>50</v>
      </c>
      <c r="M93" s="84" t="s">
        <v>289</v>
      </c>
      <c r="N93" s="84" t="s">
        <v>131</v>
      </c>
      <c r="O93" s="84" t="s">
        <v>396</v>
      </c>
      <c r="P93" s="84"/>
      <c r="Q93" s="84"/>
    </row>
    <row r="94" spans="1:17" s="6" customFormat="1" x14ac:dyDescent="0.25">
      <c r="A94" s="84" t="s">
        <v>390</v>
      </c>
      <c r="B94" s="85">
        <v>44742</v>
      </c>
      <c r="C94" s="86">
        <v>44742</v>
      </c>
      <c r="D94" s="87">
        <v>0.75</v>
      </c>
      <c r="E94" s="84"/>
      <c r="F94" s="84" t="s">
        <v>55</v>
      </c>
      <c r="G94" s="84">
        <v>13</v>
      </c>
      <c r="H94" s="84" t="s">
        <v>46</v>
      </c>
      <c r="I94" s="84" t="s">
        <v>274</v>
      </c>
      <c r="J94" s="84">
        <v>23</v>
      </c>
      <c r="K94" s="84" t="s">
        <v>56</v>
      </c>
      <c r="L94" s="88" t="s">
        <v>50</v>
      </c>
      <c r="M94" s="84" t="s">
        <v>52</v>
      </c>
      <c r="N94" s="84" t="s">
        <v>127</v>
      </c>
      <c r="O94" s="84" t="s">
        <v>265</v>
      </c>
      <c r="P94" s="84"/>
      <c r="Q94" s="84"/>
    </row>
    <row r="95" spans="1:17" s="6" customFormat="1" x14ac:dyDescent="0.25">
      <c r="A95" s="84" t="s">
        <v>387</v>
      </c>
      <c r="B95" s="85">
        <v>44742</v>
      </c>
      <c r="C95" s="86">
        <v>44742</v>
      </c>
      <c r="D95" s="87">
        <v>0.8125</v>
      </c>
      <c r="E95" s="84"/>
      <c r="F95" s="84" t="s">
        <v>58</v>
      </c>
      <c r="G95" s="84">
        <v>7</v>
      </c>
      <c r="H95" s="84" t="s">
        <v>46</v>
      </c>
      <c r="I95" s="84" t="s">
        <v>57</v>
      </c>
      <c r="J95" s="84">
        <v>8</v>
      </c>
      <c r="K95" s="84" t="s">
        <v>56</v>
      </c>
      <c r="L95" s="88" t="s">
        <v>50</v>
      </c>
      <c r="M95" s="84" t="s">
        <v>52</v>
      </c>
      <c r="N95" s="84" t="s">
        <v>127</v>
      </c>
      <c r="O95" s="84" t="s">
        <v>265</v>
      </c>
      <c r="P95" s="84"/>
      <c r="Q95" s="84"/>
    </row>
    <row r="96" spans="1:17" s="6" customFormat="1" x14ac:dyDescent="0.25">
      <c r="A96" s="84" t="s">
        <v>296</v>
      </c>
      <c r="B96" s="85">
        <v>44742</v>
      </c>
      <c r="C96" s="86">
        <v>44742</v>
      </c>
      <c r="D96" s="87">
        <v>0.75</v>
      </c>
      <c r="E96" s="84"/>
      <c r="F96" s="84" t="s">
        <v>55</v>
      </c>
      <c r="G96" s="84">
        <v>8</v>
      </c>
      <c r="H96" s="84" t="s">
        <v>46</v>
      </c>
      <c r="I96" s="84" t="s">
        <v>58</v>
      </c>
      <c r="J96" s="84">
        <v>9</v>
      </c>
      <c r="K96" s="84" t="s">
        <v>276</v>
      </c>
      <c r="L96" s="88" t="s">
        <v>50</v>
      </c>
      <c r="M96" s="84" t="s">
        <v>289</v>
      </c>
      <c r="N96" s="84" t="s">
        <v>131</v>
      </c>
      <c r="O96" s="84" t="s">
        <v>396</v>
      </c>
      <c r="P96" s="84"/>
      <c r="Q96" s="84"/>
    </row>
    <row r="97" spans="1:17" s="6" customFormat="1" x14ac:dyDescent="0.25">
      <c r="A97" s="84" t="s">
        <v>327</v>
      </c>
      <c r="B97" s="85">
        <v>44742</v>
      </c>
      <c r="C97" s="86">
        <v>44742</v>
      </c>
      <c r="D97" s="87">
        <v>0.75</v>
      </c>
      <c r="E97" s="84"/>
      <c r="F97" s="84" t="s">
        <v>34</v>
      </c>
      <c r="G97" s="84">
        <v>0</v>
      </c>
      <c r="H97" s="84" t="s">
        <v>46</v>
      </c>
      <c r="I97" s="84" t="s">
        <v>47</v>
      </c>
      <c r="J97" s="84">
        <v>10</v>
      </c>
      <c r="K97" s="84" t="s">
        <v>34</v>
      </c>
      <c r="L97" s="88" t="s">
        <v>50</v>
      </c>
      <c r="M97" s="84" t="s">
        <v>289</v>
      </c>
      <c r="N97" s="84" t="s">
        <v>129</v>
      </c>
      <c r="O97" s="84" t="s">
        <v>350</v>
      </c>
      <c r="P97" s="84"/>
      <c r="Q97" s="84"/>
    </row>
    <row r="98" spans="1:17" s="6" customFormat="1" x14ac:dyDescent="0.25">
      <c r="A98" s="84" t="s">
        <v>389</v>
      </c>
      <c r="B98" s="85">
        <v>44742</v>
      </c>
      <c r="C98" s="86">
        <v>44742</v>
      </c>
      <c r="D98" s="87">
        <v>0.75</v>
      </c>
      <c r="E98" s="84"/>
      <c r="F98" s="84" t="s">
        <v>53</v>
      </c>
      <c r="G98" s="84">
        <v>7</v>
      </c>
      <c r="H98" s="84" t="s">
        <v>46</v>
      </c>
      <c r="I98" s="84" t="s">
        <v>56</v>
      </c>
      <c r="J98" s="84">
        <v>8</v>
      </c>
      <c r="K98" s="84" t="s">
        <v>53</v>
      </c>
      <c r="L98" s="88" t="s">
        <v>50</v>
      </c>
      <c r="M98" s="84" t="s">
        <v>52</v>
      </c>
      <c r="N98" s="84" t="s">
        <v>127</v>
      </c>
      <c r="O98" s="84" t="s">
        <v>265</v>
      </c>
      <c r="P98" s="84"/>
      <c r="Q98" s="84"/>
    </row>
    <row r="99" spans="1:17" s="6" customFormat="1" x14ac:dyDescent="0.25">
      <c r="A99" s="84" t="s">
        <v>388</v>
      </c>
      <c r="B99" s="85">
        <v>44742</v>
      </c>
      <c r="C99" s="86">
        <v>44742</v>
      </c>
      <c r="D99" s="87">
        <v>0.8125</v>
      </c>
      <c r="E99" s="84"/>
      <c r="F99" s="84" t="s">
        <v>47</v>
      </c>
      <c r="G99" s="84">
        <v>4</v>
      </c>
      <c r="H99" s="84" t="s">
        <v>46</v>
      </c>
      <c r="I99" s="84" t="s">
        <v>240</v>
      </c>
      <c r="J99" s="84">
        <v>6</v>
      </c>
      <c r="K99" s="84" t="s">
        <v>53</v>
      </c>
      <c r="L99" s="88" t="s">
        <v>50</v>
      </c>
      <c r="M99" s="84" t="s">
        <v>52</v>
      </c>
      <c r="N99" s="84" t="s">
        <v>127</v>
      </c>
      <c r="O99" s="84" t="s">
        <v>265</v>
      </c>
      <c r="P99" s="84"/>
      <c r="Q99" s="84"/>
    </row>
    <row r="100" spans="1:17" s="6" customFormat="1" x14ac:dyDescent="0.25">
      <c r="A100" s="84" t="s">
        <v>372</v>
      </c>
      <c r="B100" s="85">
        <v>44743</v>
      </c>
      <c r="C100" s="86">
        <v>44743</v>
      </c>
      <c r="D100" s="87">
        <v>0.79166666666666663</v>
      </c>
      <c r="E100" s="84"/>
      <c r="F100" s="84" t="s">
        <v>270</v>
      </c>
      <c r="G100" s="84">
        <v>14</v>
      </c>
      <c r="H100" s="84" t="s">
        <v>46</v>
      </c>
      <c r="I100" s="84" t="s">
        <v>240</v>
      </c>
      <c r="J100" s="84">
        <v>1</v>
      </c>
      <c r="K100" s="84" t="s">
        <v>846</v>
      </c>
      <c r="L100" s="88" t="s">
        <v>50</v>
      </c>
      <c r="M100" s="84" t="s">
        <v>52</v>
      </c>
      <c r="N100" s="84" t="s">
        <v>128</v>
      </c>
      <c r="O100" s="84" t="s">
        <v>265</v>
      </c>
      <c r="P100" s="84"/>
      <c r="Q100" s="84"/>
    </row>
    <row r="101" spans="1:17" s="6" customFormat="1" x14ac:dyDescent="0.25">
      <c r="A101" s="84" t="s">
        <v>373</v>
      </c>
      <c r="B101" s="85">
        <v>44743</v>
      </c>
      <c r="C101" s="86">
        <v>44743</v>
      </c>
      <c r="D101" s="87">
        <v>0.75</v>
      </c>
      <c r="E101" s="84"/>
      <c r="F101" s="84" t="s">
        <v>55</v>
      </c>
      <c r="G101" s="84">
        <v>5</v>
      </c>
      <c r="H101" s="84" t="s">
        <v>46</v>
      </c>
      <c r="I101" s="84" t="s">
        <v>58</v>
      </c>
      <c r="J101" s="84">
        <v>8</v>
      </c>
      <c r="K101" s="84" t="s">
        <v>837</v>
      </c>
      <c r="L101" s="88" t="s">
        <v>50</v>
      </c>
      <c r="M101" s="84" t="s">
        <v>52</v>
      </c>
      <c r="N101" s="84" t="s">
        <v>128</v>
      </c>
      <c r="O101" s="84" t="s">
        <v>265</v>
      </c>
      <c r="P101" s="84"/>
      <c r="Q101" s="84"/>
    </row>
    <row r="102" spans="1:17" s="6" customFormat="1" x14ac:dyDescent="0.25">
      <c r="A102" s="84" t="s">
        <v>353</v>
      </c>
      <c r="B102" s="85">
        <f>+C102</f>
        <v>44743</v>
      </c>
      <c r="C102" s="86">
        <v>44743</v>
      </c>
      <c r="D102" s="87">
        <v>0.75</v>
      </c>
      <c r="E102" s="84"/>
      <c r="F102" s="84" t="s">
        <v>270</v>
      </c>
      <c r="G102" s="84">
        <v>14</v>
      </c>
      <c r="H102" s="84" t="s">
        <v>46</v>
      </c>
      <c r="I102" s="84" t="s">
        <v>111</v>
      </c>
      <c r="J102" s="84">
        <v>4</v>
      </c>
      <c r="K102" s="84" t="s">
        <v>356</v>
      </c>
      <c r="L102" s="88" t="s">
        <v>104</v>
      </c>
      <c r="M102" s="84" t="s">
        <v>52</v>
      </c>
      <c r="N102" s="84" t="s">
        <v>135</v>
      </c>
      <c r="O102" s="84" t="s">
        <v>265</v>
      </c>
      <c r="P102" s="84"/>
      <c r="Q102" s="84"/>
    </row>
    <row r="103" spans="1:17" s="6" customFormat="1" x14ac:dyDescent="0.25">
      <c r="A103" s="84" t="s">
        <v>391</v>
      </c>
      <c r="B103" s="85">
        <v>44744</v>
      </c>
      <c r="C103" s="86">
        <v>44744</v>
      </c>
      <c r="D103" s="87">
        <v>0.375</v>
      </c>
      <c r="E103" s="84"/>
      <c r="F103" s="84" t="s">
        <v>240</v>
      </c>
      <c r="G103" s="84">
        <v>1</v>
      </c>
      <c r="H103" s="84" t="s">
        <v>46</v>
      </c>
      <c r="I103" s="84" t="s">
        <v>53</v>
      </c>
      <c r="J103" s="84">
        <v>16</v>
      </c>
      <c r="K103" s="84" t="s">
        <v>264</v>
      </c>
      <c r="L103" s="88" t="s">
        <v>50</v>
      </c>
      <c r="M103" s="84" t="s">
        <v>52</v>
      </c>
      <c r="N103" s="84" t="s">
        <v>127</v>
      </c>
      <c r="O103" s="84" t="s">
        <v>265</v>
      </c>
      <c r="P103" s="84"/>
      <c r="Q103" s="84"/>
    </row>
    <row r="104" spans="1:17" s="6" customFormat="1" x14ac:dyDescent="0.25">
      <c r="A104" s="84" t="s">
        <v>392</v>
      </c>
      <c r="B104" s="85">
        <v>44744</v>
      </c>
      <c r="C104" s="86">
        <v>44744</v>
      </c>
      <c r="D104" s="87">
        <v>0.45833333333333331</v>
      </c>
      <c r="E104" s="84"/>
      <c r="F104" s="84" t="s">
        <v>57</v>
      </c>
      <c r="G104" s="84">
        <v>25</v>
      </c>
      <c r="H104" s="84" t="s">
        <v>46</v>
      </c>
      <c r="I104" s="84" t="s">
        <v>55</v>
      </c>
      <c r="J104" s="84">
        <v>4</v>
      </c>
      <c r="K104" s="84" t="s">
        <v>264</v>
      </c>
      <c r="L104" s="88" t="s">
        <v>50</v>
      </c>
      <c r="M104" s="84" t="s">
        <v>52</v>
      </c>
      <c r="N104" s="84" t="s">
        <v>127</v>
      </c>
      <c r="O104" s="84" t="s">
        <v>265</v>
      </c>
      <c r="P104" s="84"/>
      <c r="Q104" s="84"/>
    </row>
    <row r="105" spans="1:17" s="6" customFormat="1" x14ac:dyDescent="0.25">
      <c r="A105" s="84" t="s">
        <v>330</v>
      </c>
      <c r="B105" s="85">
        <v>44744</v>
      </c>
      <c r="C105" s="86">
        <v>44744</v>
      </c>
      <c r="D105" s="87">
        <v>0.375</v>
      </c>
      <c r="E105" s="84"/>
      <c r="F105" s="84" t="s">
        <v>58</v>
      </c>
      <c r="G105" s="84">
        <v>14</v>
      </c>
      <c r="H105" s="84" t="s">
        <v>46</v>
      </c>
      <c r="I105" s="84" t="s">
        <v>240</v>
      </c>
      <c r="J105" s="84">
        <v>4</v>
      </c>
      <c r="K105" s="84" t="s">
        <v>271</v>
      </c>
      <c r="L105" s="88" t="s">
        <v>50</v>
      </c>
      <c r="M105" s="84" t="s">
        <v>289</v>
      </c>
      <c r="N105" s="84" t="s">
        <v>129</v>
      </c>
      <c r="O105" s="84" t="s">
        <v>350</v>
      </c>
      <c r="P105" s="84"/>
      <c r="Q105" s="84"/>
    </row>
    <row r="106" spans="1:17" s="6" customFormat="1" x14ac:dyDescent="0.25">
      <c r="A106" s="84" t="s">
        <v>297</v>
      </c>
      <c r="B106" s="85">
        <v>44744</v>
      </c>
      <c r="C106" s="86">
        <v>44744</v>
      </c>
      <c r="D106" s="87">
        <v>0.375</v>
      </c>
      <c r="E106" s="84"/>
      <c r="F106" s="84" t="s">
        <v>240</v>
      </c>
      <c r="G106" s="84">
        <v>15</v>
      </c>
      <c r="H106" s="84" t="s">
        <v>46</v>
      </c>
      <c r="I106" s="84" t="s">
        <v>58</v>
      </c>
      <c r="J106" s="84">
        <v>1</v>
      </c>
      <c r="K106" s="84" t="s">
        <v>271</v>
      </c>
      <c r="L106" s="88" t="s">
        <v>50</v>
      </c>
      <c r="M106" s="84" t="s">
        <v>289</v>
      </c>
      <c r="N106" s="84" t="s">
        <v>131</v>
      </c>
      <c r="O106" s="84" t="s">
        <v>396</v>
      </c>
      <c r="P106" s="84"/>
      <c r="Q106" s="84"/>
    </row>
    <row r="107" spans="1:17" s="6" customFormat="1" x14ac:dyDescent="0.25">
      <c r="A107" s="84" t="s">
        <v>329</v>
      </c>
      <c r="B107" s="85">
        <v>44744</v>
      </c>
      <c r="C107" s="86">
        <v>44744</v>
      </c>
      <c r="D107" s="87">
        <v>0.45833333333333331</v>
      </c>
      <c r="E107" s="84"/>
      <c r="F107" s="84" t="s">
        <v>47</v>
      </c>
      <c r="G107" s="84">
        <v>1</v>
      </c>
      <c r="H107" s="84" t="s">
        <v>46</v>
      </c>
      <c r="I107" s="84" t="s">
        <v>53</v>
      </c>
      <c r="J107" s="84">
        <v>8</v>
      </c>
      <c r="K107" s="84" t="s">
        <v>271</v>
      </c>
      <c r="L107" s="88" t="s">
        <v>50</v>
      </c>
      <c r="M107" s="84" t="s">
        <v>289</v>
      </c>
      <c r="N107" s="84" t="s">
        <v>129</v>
      </c>
      <c r="O107" s="84" t="s">
        <v>350</v>
      </c>
      <c r="P107" s="84"/>
      <c r="Q107" s="84"/>
    </row>
    <row r="108" spans="1:17" s="6" customFormat="1" x14ac:dyDescent="0.25">
      <c r="A108" s="84" t="s">
        <v>298</v>
      </c>
      <c r="B108" s="85">
        <v>44744</v>
      </c>
      <c r="C108" s="86">
        <v>44744</v>
      </c>
      <c r="D108" s="87">
        <v>0.45833333333333331</v>
      </c>
      <c r="E108" s="84"/>
      <c r="F108" s="84" t="s">
        <v>47</v>
      </c>
      <c r="G108" s="84">
        <v>14</v>
      </c>
      <c r="H108" s="84" t="s">
        <v>46</v>
      </c>
      <c r="I108" s="84" t="s">
        <v>55</v>
      </c>
      <c r="J108" s="84">
        <v>2</v>
      </c>
      <c r="K108" s="84" t="s">
        <v>271</v>
      </c>
      <c r="L108" s="88" t="s">
        <v>50</v>
      </c>
      <c r="M108" s="84" t="s">
        <v>289</v>
      </c>
      <c r="N108" s="84" t="s">
        <v>131</v>
      </c>
      <c r="O108" s="84" t="s">
        <v>396</v>
      </c>
      <c r="P108" s="84"/>
      <c r="Q108" s="84"/>
    </row>
    <row r="109" spans="1:17" s="6" customFormat="1" x14ac:dyDescent="0.25">
      <c r="A109" s="84" t="s">
        <v>328</v>
      </c>
      <c r="B109" s="85">
        <v>44744</v>
      </c>
      <c r="C109" s="86">
        <v>44744</v>
      </c>
      <c r="D109" s="87">
        <v>0.66666666666666663</v>
      </c>
      <c r="E109" s="84"/>
      <c r="F109" s="84" t="s">
        <v>55</v>
      </c>
      <c r="G109" s="84">
        <v>6</v>
      </c>
      <c r="H109" s="84" t="s">
        <v>46</v>
      </c>
      <c r="I109" s="84" t="s">
        <v>56</v>
      </c>
      <c r="J109" s="84">
        <v>1</v>
      </c>
      <c r="K109" s="84" t="s">
        <v>272</v>
      </c>
      <c r="L109" s="88" t="s">
        <v>50</v>
      </c>
      <c r="M109" s="84" t="s">
        <v>289</v>
      </c>
      <c r="N109" s="84" t="s">
        <v>129</v>
      </c>
      <c r="O109" s="84" t="s">
        <v>350</v>
      </c>
      <c r="P109" s="84"/>
      <c r="Q109" s="84"/>
    </row>
    <row r="110" spans="1:17" s="6" customFormat="1" x14ac:dyDescent="0.25">
      <c r="A110" s="84" t="s">
        <v>98</v>
      </c>
      <c r="B110" s="85">
        <v>44744</v>
      </c>
      <c r="C110" s="86">
        <v>44744</v>
      </c>
      <c r="D110" s="87">
        <v>0.75</v>
      </c>
      <c r="E110" s="84"/>
      <c r="F110" s="84" t="s">
        <v>57</v>
      </c>
      <c r="G110" s="84">
        <v>1</v>
      </c>
      <c r="H110" s="84" t="s">
        <v>46</v>
      </c>
      <c r="I110" s="84" t="s">
        <v>270</v>
      </c>
      <c r="J110" s="84">
        <v>6</v>
      </c>
      <c r="K110" s="84" t="s">
        <v>272</v>
      </c>
      <c r="L110" s="88" t="s">
        <v>50</v>
      </c>
      <c r="M110" s="84" t="s">
        <v>289</v>
      </c>
      <c r="N110" s="84" t="s">
        <v>129</v>
      </c>
      <c r="O110" s="84" t="s">
        <v>350</v>
      </c>
      <c r="P110" s="84"/>
      <c r="Q110" s="84"/>
    </row>
    <row r="111" spans="1:17" s="6" customFormat="1" x14ac:dyDescent="0.25">
      <c r="A111" s="84" t="s">
        <v>393</v>
      </c>
      <c r="B111" s="85">
        <v>44744</v>
      </c>
      <c r="C111" s="86">
        <v>44744</v>
      </c>
      <c r="D111" s="87">
        <v>0.41666666666666669</v>
      </c>
      <c r="E111" s="84"/>
      <c r="F111" s="84" t="s">
        <v>56</v>
      </c>
      <c r="G111" s="84">
        <v>12</v>
      </c>
      <c r="H111" s="84" t="s">
        <v>46</v>
      </c>
      <c r="I111" s="84" t="s">
        <v>274</v>
      </c>
      <c r="J111" s="84">
        <v>3</v>
      </c>
      <c r="K111" s="84" t="s">
        <v>240</v>
      </c>
      <c r="L111" s="88" t="s">
        <v>50</v>
      </c>
      <c r="M111" s="84" t="s">
        <v>52</v>
      </c>
      <c r="N111" s="84" t="s">
        <v>127</v>
      </c>
      <c r="O111" s="84" t="s">
        <v>265</v>
      </c>
      <c r="P111" s="84"/>
      <c r="Q111" s="84"/>
    </row>
    <row r="112" spans="1:17" s="6" customFormat="1" x14ac:dyDescent="0.25">
      <c r="A112" s="84" t="s">
        <v>375</v>
      </c>
      <c r="B112" s="85">
        <v>44747</v>
      </c>
      <c r="C112" s="86">
        <v>44747</v>
      </c>
      <c r="D112" s="87">
        <v>0.75</v>
      </c>
      <c r="E112" s="84"/>
      <c r="F112" s="84" t="s">
        <v>270</v>
      </c>
      <c r="G112" s="84">
        <v>5</v>
      </c>
      <c r="H112" s="84" t="s">
        <v>46</v>
      </c>
      <c r="I112" s="84" t="s">
        <v>58</v>
      </c>
      <c r="J112" s="84">
        <v>7</v>
      </c>
      <c r="K112" s="84" t="s">
        <v>276</v>
      </c>
      <c r="L112" s="88" t="s">
        <v>50</v>
      </c>
      <c r="M112" s="84" t="s">
        <v>52</v>
      </c>
      <c r="N112" s="84" t="s">
        <v>128</v>
      </c>
      <c r="O112" s="84" t="s">
        <v>265</v>
      </c>
      <c r="P112" s="84"/>
      <c r="Q112" s="84"/>
    </row>
    <row r="113" spans="1:17" s="6" customFormat="1" x14ac:dyDescent="0.25">
      <c r="A113" s="84" t="s">
        <v>857</v>
      </c>
      <c r="B113" s="85">
        <f>+C113</f>
        <v>44747</v>
      </c>
      <c r="C113" s="86">
        <v>44747</v>
      </c>
      <c r="D113" s="87">
        <v>0.72916666666666663</v>
      </c>
      <c r="E113" s="84"/>
      <c r="F113" s="84" t="s">
        <v>57</v>
      </c>
      <c r="G113" s="84">
        <v>8</v>
      </c>
      <c r="H113" s="84" t="s">
        <v>46</v>
      </c>
      <c r="I113" s="84" t="s">
        <v>862</v>
      </c>
      <c r="J113" s="84">
        <v>7</v>
      </c>
      <c r="K113" s="84" t="s">
        <v>858</v>
      </c>
      <c r="L113" s="88" t="s">
        <v>50</v>
      </c>
      <c r="M113" s="84" t="s">
        <v>401</v>
      </c>
      <c r="N113" s="84" t="s">
        <v>861</v>
      </c>
      <c r="O113" s="84" t="s">
        <v>350</v>
      </c>
      <c r="P113" s="84"/>
      <c r="Q113" s="84" t="s">
        <v>213</v>
      </c>
    </row>
    <row r="114" spans="1:17" s="6" customFormat="1" x14ac:dyDescent="0.25">
      <c r="A114" s="84" t="s">
        <v>374</v>
      </c>
      <c r="B114" s="85">
        <v>44747</v>
      </c>
      <c r="C114" s="86">
        <v>44747</v>
      </c>
      <c r="D114" s="87">
        <v>0.75</v>
      </c>
      <c r="E114" s="84"/>
      <c r="F114" s="84" t="s">
        <v>56</v>
      </c>
      <c r="G114" s="84">
        <v>6</v>
      </c>
      <c r="H114" s="84" t="s">
        <v>46</v>
      </c>
      <c r="I114" s="84" t="s">
        <v>47</v>
      </c>
      <c r="J114" s="84">
        <v>10</v>
      </c>
      <c r="K114" s="84" t="s">
        <v>240</v>
      </c>
      <c r="L114" s="88" t="s">
        <v>50</v>
      </c>
      <c r="M114" s="84" t="s">
        <v>52</v>
      </c>
      <c r="N114" s="84" t="s">
        <v>128</v>
      </c>
      <c r="O114" s="84" t="s">
        <v>265</v>
      </c>
      <c r="P114" s="84"/>
      <c r="Q114" s="84"/>
    </row>
    <row r="115" spans="1:17" s="6" customFormat="1" x14ac:dyDescent="0.25">
      <c r="A115" s="84" t="s">
        <v>354</v>
      </c>
      <c r="B115" s="85">
        <f>+C115</f>
        <v>44747</v>
      </c>
      <c r="C115" s="86">
        <v>44747</v>
      </c>
      <c r="D115" s="87">
        <v>0.75</v>
      </c>
      <c r="E115" s="84"/>
      <c r="F115" s="84" t="s">
        <v>34</v>
      </c>
      <c r="G115" s="84">
        <v>2</v>
      </c>
      <c r="H115" s="84" t="s">
        <v>46</v>
      </c>
      <c r="I115" s="84" t="s">
        <v>270</v>
      </c>
      <c r="J115" s="84">
        <v>9</v>
      </c>
      <c r="K115" s="84" t="s">
        <v>357</v>
      </c>
      <c r="L115" s="88" t="s">
        <v>104</v>
      </c>
      <c r="M115" s="84" t="s">
        <v>52</v>
      </c>
      <c r="N115" s="84" t="s">
        <v>135</v>
      </c>
      <c r="O115" s="84" t="s">
        <v>350</v>
      </c>
      <c r="P115" s="84" t="s">
        <v>118</v>
      </c>
      <c r="Q115" s="84" t="s">
        <v>147</v>
      </c>
    </row>
    <row r="116" spans="1:17" s="6" customFormat="1" x14ac:dyDescent="0.25">
      <c r="A116" s="84" t="s">
        <v>99</v>
      </c>
      <c r="B116" s="85">
        <v>44748</v>
      </c>
      <c r="C116" s="86">
        <v>44748</v>
      </c>
      <c r="D116" s="87">
        <v>0.75</v>
      </c>
      <c r="E116" s="84"/>
      <c r="F116" s="84" t="s">
        <v>55</v>
      </c>
      <c r="G116" s="84">
        <v>3</v>
      </c>
      <c r="H116" s="84" t="s">
        <v>46</v>
      </c>
      <c r="I116" s="84" t="s">
        <v>240</v>
      </c>
      <c r="J116" s="84">
        <v>4</v>
      </c>
      <c r="K116" s="84" t="s">
        <v>276</v>
      </c>
      <c r="L116" s="88" t="s">
        <v>50</v>
      </c>
      <c r="M116" s="84" t="s">
        <v>289</v>
      </c>
      <c r="N116" s="84" t="s">
        <v>129</v>
      </c>
      <c r="O116" s="84" t="s">
        <v>350</v>
      </c>
      <c r="P116" s="84"/>
      <c r="Q116" s="84"/>
    </row>
    <row r="117" spans="1:17" s="6" customFormat="1" x14ac:dyDescent="0.25">
      <c r="A117" s="84" t="s">
        <v>299</v>
      </c>
      <c r="B117" s="85">
        <v>44748</v>
      </c>
      <c r="C117" s="86">
        <v>44748</v>
      </c>
      <c r="D117" s="87">
        <v>0.75</v>
      </c>
      <c r="E117" s="84"/>
      <c r="F117" s="84" t="s">
        <v>47</v>
      </c>
      <c r="G117" s="84">
        <v>4</v>
      </c>
      <c r="H117" s="84" t="s">
        <v>46</v>
      </c>
      <c r="I117" s="84" t="s">
        <v>58</v>
      </c>
      <c r="J117" s="84">
        <v>5</v>
      </c>
      <c r="K117" s="84" t="s">
        <v>276</v>
      </c>
      <c r="L117" s="88" t="s">
        <v>50</v>
      </c>
      <c r="M117" s="84" t="s">
        <v>289</v>
      </c>
      <c r="N117" s="84" t="s">
        <v>131</v>
      </c>
      <c r="O117" s="84" t="s">
        <v>396</v>
      </c>
      <c r="P117" s="84"/>
      <c r="Q117" s="84"/>
    </row>
    <row r="118" spans="1:17" s="6" customFormat="1" x14ac:dyDescent="0.25">
      <c r="A118" s="84" t="s">
        <v>125</v>
      </c>
      <c r="B118" s="85">
        <v>44748</v>
      </c>
      <c r="C118" s="86">
        <v>44748</v>
      </c>
      <c r="D118" s="87">
        <v>0.75</v>
      </c>
      <c r="E118" s="84"/>
      <c r="F118" s="84" t="s">
        <v>53</v>
      </c>
      <c r="G118" s="84">
        <v>12</v>
      </c>
      <c r="H118" s="84" t="s">
        <v>46</v>
      </c>
      <c r="I118" s="84" t="s">
        <v>57</v>
      </c>
      <c r="J118" s="84">
        <v>2</v>
      </c>
      <c r="K118" s="84" t="s">
        <v>271</v>
      </c>
      <c r="L118" s="88" t="s">
        <v>50</v>
      </c>
      <c r="M118" s="84" t="s">
        <v>52</v>
      </c>
      <c r="N118" s="84" t="s">
        <v>127</v>
      </c>
      <c r="O118" s="84" t="s">
        <v>265</v>
      </c>
      <c r="P118" s="84"/>
      <c r="Q118" s="84"/>
    </row>
    <row r="119" spans="1:17" s="6" customFormat="1" x14ac:dyDescent="0.25">
      <c r="A119" s="84" t="s">
        <v>100</v>
      </c>
      <c r="B119" s="85">
        <v>44748</v>
      </c>
      <c r="C119" s="86">
        <v>44748</v>
      </c>
      <c r="D119" s="87">
        <v>0.75</v>
      </c>
      <c r="E119" s="84"/>
      <c r="F119" s="84" t="s">
        <v>53</v>
      </c>
      <c r="G119" s="84">
        <v>16</v>
      </c>
      <c r="H119" s="84" t="s">
        <v>46</v>
      </c>
      <c r="I119" s="84" t="s">
        <v>57</v>
      </c>
      <c r="J119" s="84">
        <v>0</v>
      </c>
      <c r="K119" s="84" t="s">
        <v>57</v>
      </c>
      <c r="L119" s="88" t="s">
        <v>50</v>
      </c>
      <c r="M119" s="84" t="s">
        <v>289</v>
      </c>
      <c r="N119" s="84" t="s">
        <v>129</v>
      </c>
      <c r="O119" s="84" t="s">
        <v>814</v>
      </c>
      <c r="P119" s="84"/>
      <c r="Q119" s="84"/>
    </row>
    <row r="120" spans="1:17" s="6" customFormat="1" x14ac:dyDescent="0.25">
      <c r="A120" s="84" t="s">
        <v>355</v>
      </c>
      <c r="B120" s="85">
        <f>+C120</f>
        <v>44748</v>
      </c>
      <c r="C120" s="86">
        <v>44748</v>
      </c>
      <c r="D120" s="87">
        <v>0.75</v>
      </c>
      <c r="E120" s="84"/>
      <c r="F120" s="89" t="s">
        <v>270</v>
      </c>
      <c r="G120" s="84">
        <v>9</v>
      </c>
      <c r="H120" s="84" t="s">
        <v>46</v>
      </c>
      <c r="I120" s="84" t="s">
        <v>34</v>
      </c>
      <c r="J120" s="84">
        <v>8</v>
      </c>
      <c r="K120" s="84" t="s">
        <v>357</v>
      </c>
      <c r="L120" s="88" t="s">
        <v>104</v>
      </c>
      <c r="M120" s="84" t="s">
        <v>52</v>
      </c>
      <c r="N120" s="89" t="s">
        <v>135</v>
      </c>
      <c r="O120" s="84" t="s">
        <v>350</v>
      </c>
      <c r="P120" s="89" t="s">
        <v>70</v>
      </c>
      <c r="Q120" s="84" t="s">
        <v>148</v>
      </c>
    </row>
    <row r="121" spans="1:17" s="6" customFormat="1" x14ac:dyDescent="0.25">
      <c r="A121" s="84" t="s">
        <v>758</v>
      </c>
      <c r="B121" s="85">
        <v>44749</v>
      </c>
      <c r="C121" s="86">
        <v>44749</v>
      </c>
      <c r="D121" s="87">
        <v>0.75</v>
      </c>
      <c r="E121" s="84"/>
      <c r="F121" s="84" t="s">
        <v>348</v>
      </c>
      <c r="G121" s="84">
        <v>7</v>
      </c>
      <c r="H121" s="84" t="s">
        <v>46</v>
      </c>
      <c r="I121" s="84" t="s">
        <v>121</v>
      </c>
      <c r="J121" s="84">
        <v>0</v>
      </c>
      <c r="K121" s="84" t="s">
        <v>121</v>
      </c>
      <c r="L121" s="88" t="s">
        <v>50</v>
      </c>
      <c r="M121" s="84" t="s">
        <v>266</v>
      </c>
      <c r="N121" s="84" t="s">
        <v>785</v>
      </c>
      <c r="O121" s="84" t="s">
        <v>753</v>
      </c>
      <c r="P121" s="84"/>
      <c r="Q121" s="84"/>
    </row>
    <row r="122" spans="1:17" s="6" customFormat="1" x14ac:dyDescent="0.25">
      <c r="A122" s="84" t="s">
        <v>376</v>
      </c>
      <c r="B122" s="85">
        <v>44749</v>
      </c>
      <c r="C122" s="86">
        <v>44749</v>
      </c>
      <c r="D122" s="87">
        <v>0.75</v>
      </c>
      <c r="E122" s="84"/>
      <c r="F122" s="84" t="s">
        <v>58</v>
      </c>
      <c r="G122" s="84">
        <v>1</v>
      </c>
      <c r="H122" s="84" t="s">
        <v>46</v>
      </c>
      <c r="I122" s="84" t="s">
        <v>56</v>
      </c>
      <c r="J122" s="84">
        <v>12</v>
      </c>
      <c r="K122" s="84" t="s">
        <v>57</v>
      </c>
      <c r="L122" s="88" t="s">
        <v>50</v>
      </c>
      <c r="M122" s="84" t="s">
        <v>52</v>
      </c>
      <c r="N122" s="84" t="s">
        <v>128</v>
      </c>
      <c r="O122" s="84" t="s">
        <v>265</v>
      </c>
      <c r="P122" s="84"/>
      <c r="Q122" s="84"/>
    </row>
    <row r="123" spans="1:17" s="6" customFormat="1" x14ac:dyDescent="0.25">
      <c r="A123" s="84" t="s">
        <v>757</v>
      </c>
      <c r="B123" s="85">
        <v>44749</v>
      </c>
      <c r="C123" s="86">
        <v>44749</v>
      </c>
      <c r="D123" s="87">
        <v>0.79166666666666663</v>
      </c>
      <c r="E123" s="84"/>
      <c r="F123" s="84" t="s">
        <v>55</v>
      </c>
      <c r="G123" s="84">
        <v>6</v>
      </c>
      <c r="H123" s="84" t="s">
        <v>46</v>
      </c>
      <c r="I123" s="84" t="s">
        <v>345</v>
      </c>
      <c r="J123" s="84">
        <v>5</v>
      </c>
      <c r="K123" s="84" t="s">
        <v>846</v>
      </c>
      <c r="L123" s="88" t="s">
        <v>50</v>
      </c>
      <c r="M123" s="84" t="s">
        <v>266</v>
      </c>
      <c r="N123" s="84" t="s">
        <v>785</v>
      </c>
      <c r="O123" s="84" t="s">
        <v>753</v>
      </c>
      <c r="P123" s="84"/>
      <c r="Q123" s="84"/>
    </row>
    <row r="124" spans="1:17" s="6" customFormat="1" x14ac:dyDescent="0.25">
      <c r="A124" s="84" t="s">
        <v>755</v>
      </c>
      <c r="B124" s="85">
        <v>44749</v>
      </c>
      <c r="C124" s="86">
        <v>44749</v>
      </c>
      <c r="D124" s="87">
        <v>0.75</v>
      </c>
      <c r="E124" s="84"/>
      <c r="F124" s="84" t="s">
        <v>47</v>
      </c>
      <c r="G124" s="84">
        <v>1</v>
      </c>
      <c r="H124" s="84" t="s">
        <v>46</v>
      </c>
      <c r="I124" s="84" t="s">
        <v>756</v>
      </c>
      <c r="J124" s="84">
        <v>2</v>
      </c>
      <c r="K124" s="84" t="s">
        <v>837</v>
      </c>
      <c r="L124" s="88" t="s">
        <v>50</v>
      </c>
      <c r="M124" s="84" t="s">
        <v>266</v>
      </c>
      <c r="N124" s="84" t="s">
        <v>785</v>
      </c>
      <c r="O124" s="84" t="s">
        <v>753</v>
      </c>
      <c r="P124" s="84"/>
      <c r="Q124" s="84"/>
    </row>
    <row r="125" spans="1:17" s="6" customFormat="1" x14ac:dyDescent="0.25">
      <c r="A125" s="84" t="s">
        <v>759</v>
      </c>
      <c r="B125" s="85">
        <v>44749</v>
      </c>
      <c r="C125" s="86">
        <v>44749</v>
      </c>
      <c r="D125" s="87" t="s">
        <v>414</v>
      </c>
      <c r="E125" s="84"/>
      <c r="F125" s="84" t="s">
        <v>240</v>
      </c>
      <c r="G125" s="84">
        <v>0</v>
      </c>
      <c r="H125" s="84" t="s">
        <v>46</v>
      </c>
      <c r="I125" s="84" t="s">
        <v>56</v>
      </c>
      <c r="J125" s="84">
        <v>6</v>
      </c>
      <c r="K125" s="84" t="s">
        <v>414</v>
      </c>
      <c r="L125" s="88" t="s">
        <v>50</v>
      </c>
      <c r="M125" s="84" t="s">
        <v>266</v>
      </c>
      <c r="N125" s="84" t="s">
        <v>785</v>
      </c>
      <c r="O125" s="84" t="s">
        <v>753</v>
      </c>
      <c r="P125" s="84"/>
      <c r="Q125" s="84"/>
    </row>
    <row r="126" spans="1:17" s="6" customFormat="1" x14ac:dyDescent="0.25">
      <c r="A126" s="84" t="s">
        <v>754</v>
      </c>
      <c r="B126" s="85">
        <v>44749</v>
      </c>
      <c r="C126" s="86">
        <v>44749</v>
      </c>
      <c r="D126" s="87">
        <v>0.79166666666666663</v>
      </c>
      <c r="E126" s="84"/>
      <c r="F126" s="84" t="s">
        <v>120</v>
      </c>
      <c r="G126" s="84">
        <v>4</v>
      </c>
      <c r="H126" s="84" t="s">
        <v>46</v>
      </c>
      <c r="I126" s="84" t="s">
        <v>53</v>
      </c>
      <c r="J126" s="84">
        <v>13</v>
      </c>
      <c r="K126" s="84" t="s">
        <v>53</v>
      </c>
      <c r="L126" s="88" t="s">
        <v>50</v>
      </c>
      <c r="M126" s="84" t="s">
        <v>266</v>
      </c>
      <c r="N126" s="84" t="s">
        <v>785</v>
      </c>
      <c r="O126" s="84" t="s">
        <v>753</v>
      </c>
      <c r="P126" s="84"/>
      <c r="Q126" s="84"/>
    </row>
    <row r="127" spans="1:17" s="6" customFormat="1" x14ac:dyDescent="0.25">
      <c r="A127" s="84" t="s">
        <v>101</v>
      </c>
      <c r="B127" s="85">
        <v>44750</v>
      </c>
      <c r="C127" s="86">
        <v>44750</v>
      </c>
      <c r="D127" s="87">
        <v>0.79166666666666663</v>
      </c>
      <c r="E127" s="84"/>
      <c r="F127" s="84" t="s">
        <v>58</v>
      </c>
      <c r="G127" s="84">
        <v>0</v>
      </c>
      <c r="H127" s="84" t="s">
        <v>46</v>
      </c>
      <c r="I127" s="84" t="s">
        <v>270</v>
      </c>
      <c r="J127" s="84">
        <v>1</v>
      </c>
      <c r="K127" s="84" t="s">
        <v>56</v>
      </c>
      <c r="L127" s="88" t="s">
        <v>50</v>
      </c>
      <c r="M127" s="84" t="s">
        <v>289</v>
      </c>
      <c r="N127" s="84" t="s">
        <v>129</v>
      </c>
      <c r="O127" s="84" t="s">
        <v>350</v>
      </c>
      <c r="P127" s="84"/>
      <c r="Q127" s="84"/>
    </row>
    <row r="128" spans="1:17" s="6" customFormat="1" x14ac:dyDescent="0.25">
      <c r="A128" s="84" t="s">
        <v>126</v>
      </c>
      <c r="B128" s="85">
        <v>44750</v>
      </c>
      <c r="C128" s="86">
        <v>44750</v>
      </c>
      <c r="D128" s="87">
        <v>0.79166666666666663</v>
      </c>
      <c r="E128" s="84"/>
      <c r="F128" s="84" t="s">
        <v>53</v>
      </c>
      <c r="G128" s="84">
        <v>16</v>
      </c>
      <c r="H128" s="84" t="s">
        <v>46</v>
      </c>
      <c r="I128" s="84" t="s">
        <v>274</v>
      </c>
      <c r="J128" s="84">
        <v>1</v>
      </c>
      <c r="K128" s="84" t="s">
        <v>272</v>
      </c>
      <c r="L128" s="88" t="s">
        <v>50</v>
      </c>
      <c r="M128" s="84" t="s">
        <v>52</v>
      </c>
      <c r="N128" s="84" t="s">
        <v>127</v>
      </c>
      <c r="O128" s="84" t="s">
        <v>265</v>
      </c>
      <c r="P128" s="84"/>
      <c r="Q128" s="84"/>
    </row>
    <row r="129" spans="1:17" s="6" customFormat="1" x14ac:dyDescent="0.25">
      <c r="A129" s="84" t="s">
        <v>102</v>
      </c>
      <c r="B129" s="85">
        <v>44750</v>
      </c>
      <c r="C129" s="86">
        <v>44750</v>
      </c>
      <c r="D129" s="87">
        <v>0.75</v>
      </c>
      <c r="E129" s="84"/>
      <c r="F129" s="84" t="s">
        <v>240</v>
      </c>
      <c r="G129" s="84">
        <v>7</v>
      </c>
      <c r="H129" s="84" t="s">
        <v>46</v>
      </c>
      <c r="I129" s="84" t="s">
        <v>53</v>
      </c>
      <c r="J129" s="84">
        <v>17</v>
      </c>
      <c r="K129" s="84" t="s">
        <v>240</v>
      </c>
      <c r="L129" s="88" t="s">
        <v>50</v>
      </c>
      <c r="M129" s="84" t="s">
        <v>289</v>
      </c>
      <c r="N129" s="84" t="s">
        <v>129</v>
      </c>
      <c r="O129" s="84" t="s">
        <v>350</v>
      </c>
      <c r="P129" s="84"/>
      <c r="Q129" s="84"/>
    </row>
    <row r="130" spans="1:17" s="6" customFormat="1" x14ac:dyDescent="0.25">
      <c r="A130" s="84" t="s">
        <v>763</v>
      </c>
      <c r="B130" s="85">
        <f>+C130</f>
        <v>44750</v>
      </c>
      <c r="C130" s="86">
        <v>44750</v>
      </c>
      <c r="D130" s="87">
        <v>0.75</v>
      </c>
      <c r="E130" s="84"/>
      <c r="F130" s="84" t="s">
        <v>53</v>
      </c>
      <c r="G130" s="84">
        <v>12</v>
      </c>
      <c r="H130" s="84" t="s">
        <v>46</v>
      </c>
      <c r="I130" s="84" t="s">
        <v>348</v>
      </c>
      <c r="J130" s="84">
        <v>2</v>
      </c>
      <c r="K130" s="84" t="s">
        <v>53</v>
      </c>
      <c r="L130" s="88" t="s">
        <v>50</v>
      </c>
      <c r="M130" s="84" t="s">
        <v>266</v>
      </c>
      <c r="N130" s="84" t="s">
        <v>785</v>
      </c>
      <c r="O130" s="84" t="s">
        <v>753</v>
      </c>
      <c r="P130" s="84"/>
      <c r="Q130" s="84"/>
    </row>
    <row r="131" spans="1:17" s="6" customFormat="1" x14ac:dyDescent="0.25">
      <c r="A131" s="84" t="s">
        <v>876</v>
      </c>
      <c r="B131" s="85">
        <f>+C131</f>
        <v>44751</v>
      </c>
      <c r="C131" s="86">
        <v>44751</v>
      </c>
      <c r="D131" s="87">
        <v>0.54166666666666663</v>
      </c>
      <c r="E131" s="84"/>
      <c r="F131" s="84" t="s">
        <v>57</v>
      </c>
      <c r="G131" s="84">
        <v>1</v>
      </c>
      <c r="H131" s="84" t="s">
        <v>46</v>
      </c>
      <c r="I131" s="84" t="s">
        <v>47</v>
      </c>
      <c r="J131" s="84">
        <v>11</v>
      </c>
      <c r="K131" s="84" t="s">
        <v>47</v>
      </c>
      <c r="L131" s="88" t="s">
        <v>50</v>
      </c>
      <c r="M131" s="84" t="s">
        <v>266</v>
      </c>
      <c r="N131" s="84" t="s">
        <v>874</v>
      </c>
      <c r="O131" s="84" t="s">
        <v>753</v>
      </c>
      <c r="P131" s="84"/>
      <c r="Q131" s="84"/>
    </row>
    <row r="132" spans="1:17" s="6" customFormat="1" x14ac:dyDescent="0.25">
      <c r="A132" s="84" t="s">
        <v>411</v>
      </c>
      <c r="B132" s="85">
        <v>44751</v>
      </c>
      <c r="C132" s="86">
        <v>44751</v>
      </c>
      <c r="D132" s="87">
        <v>0.375</v>
      </c>
      <c r="E132" s="84"/>
      <c r="F132" s="84" t="s">
        <v>47</v>
      </c>
      <c r="G132" s="84">
        <v>5</v>
      </c>
      <c r="H132" s="84" t="s">
        <v>46</v>
      </c>
      <c r="I132" s="84" t="s">
        <v>56</v>
      </c>
      <c r="J132" s="84">
        <v>16</v>
      </c>
      <c r="K132" s="84" t="s">
        <v>264</v>
      </c>
      <c r="L132" s="88" t="s">
        <v>50</v>
      </c>
      <c r="M132" s="84" t="s">
        <v>52</v>
      </c>
      <c r="N132" s="84" t="s">
        <v>128</v>
      </c>
      <c r="O132" s="84" t="s">
        <v>350</v>
      </c>
      <c r="P132" s="84" t="s">
        <v>118</v>
      </c>
      <c r="Q132" s="84" t="s">
        <v>912</v>
      </c>
    </row>
    <row r="133" spans="1:17" s="6" customFormat="1" x14ac:dyDescent="0.25">
      <c r="A133" s="84" t="s">
        <v>761</v>
      </c>
      <c r="B133" s="85">
        <v>44751</v>
      </c>
      <c r="C133" s="86">
        <v>44751</v>
      </c>
      <c r="D133" s="87">
        <v>0.70833333333333337</v>
      </c>
      <c r="E133" s="84"/>
      <c r="F133" s="84" t="s">
        <v>56</v>
      </c>
      <c r="G133" s="84">
        <v>0</v>
      </c>
      <c r="H133" s="84" t="s">
        <v>46</v>
      </c>
      <c r="I133" s="84" t="s">
        <v>55</v>
      </c>
      <c r="J133" s="84">
        <v>6</v>
      </c>
      <c r="K133" s="84" t="s">
        <v>55</v>
      </c>
      <c r="L133" s="88" t="s">
        <v>50</v>
      </c>
      <c r="M133" s="84" t="s">
        <v>266</v>
      </c>
      <c r="N133" s="84" t="s">
        <v>785</v>
      </c>
      <c r="O133" s="84" t="s">
        <v>753</v>
      </c>
      <c r="P133" s="84"/>
      <c r="Q133" s="84"/>
    </row>
    <row r="134" spans="1:17" s="6" customFormat="1" x14ac:dyDescent="0.25">
      <c r="A134" s="84" t="s">
        <v>877</v>
      </c>
      <c r="B134" s="85">
        <f>+C134</f>
        <v>44751</v>
      </c>
      <c r="C134" s="86">
        <v>44751</v>
      </c>
      <c r="D134" s="87">
        <v>0.41666666666666669</v>
      </c>
      <c r="E134" s="84"/>
      <c r="F134" s="84" t="s">
        <v>53</v>
      </c>
      <c r="G134" s="84">
        <v>11</v>
      </c>
      <c r="H134" s="84" t="s">
        <v>46</v>
      </c>
      <c r="I134" s="84" t="s">
        <v>274</v>
      </c>
      <c r="J134" s="84">
        <v>15</v>
      </c>
      <c r="K134" s="84" t="s">
        <v>274</v>
      </c>
      <c r="L134" s="88" t="s">
        <v>50</v>
      </c>
      <c r="M134" s="84" t="s">
        <v>266</v>
      </c>
      <c r="N134" s="84" t="s">
        <v>874</v>
      </c>
      <c r="O134" s="84" t="s">
        <v>753</v>
      </c>
      <c r="P134" s="84"/>
      <c r="Q134" s="84"/>
    </row>
    <row r="135" spans="1:17" s="6" customFormat="1" x14ac:dyDescent="0.25">
      <c r="A135" s="84" t="s">
        <v>898</v>
      </c>
      <c r="B135" s="85">
        <f>+C135</f>
        <v>44751</v>
      </c>
      <c r="C135" s="86">
        <v>44751</v>
      </c>
      <c r="D135" s="87">
        <v>0.5</v>
      </c>
      <c r="E135" s="84"/>
      <c r="F135" s="84" t="s">
        <v>55</v>
      </c>
      <c r="G135" s="84">
        <v>0</v>
      </c>
      <c r="H135" s="84" t="s">
        <v>46</v>
      </c>
      <c r="I135" s="84" t="s">
        <v>34</v>
      </c>
      <c r="J135" s="84">
        <v>6</v>
      </c>
      <c r="K135" s="84" t="s">
        <v>34</v>
      </c>
      <c r="L135" s="88" t="s">
        <v>50</v>
      </c>
      <c r="M135" s="84" t="s">
        <v>266</v>
      </c>
      <c r="N135" s="84" t="s">
        <v>874</v>
      </c>
      <c r="O135" s="84" t="s">
        <v>753</v>
      </c>
      <c r="P135" s="84"/>
      <c r="Q135" s="84"/>
    </row>
    <row r="136" spans="1:17" s="6" customFormat="1" x14ac:dyDescent="0.25">
      <c r="A136" s="84" t="s">
        <v>875</v>
      </c>
      <c r="B136" s="85">
        <f>+C136</f>
        <v>44751</v>
      </c>
      <c r="C136" s="86">
        <v>44751</v>
      </c>
      <c r="D136" s="87">
        <v>0.625</v>
      </c>
      <c r="E136" s="84"/>
      <c r="F136" s="84" t="s">
        <v>270</v>
      </c>
      <c r="G136" s="84">
        <v>8</v>
      </c>
      <c r="H136" s="84" t="s">
        <v>46</v>
      </c>
      <c r="I136" s="84" t="s">
        <v>58</v>
      </c>
      <c r="J136" s="84">
        <v>9</v>
      </c>
      <c r="K136" s="84" t="s">
        <v>58</v>
      </c>
      <c r="L136" s="88" t="s">
        <v>50</v>
      </c>
      <c r="M136" s="84" t="s">
        <v>266</v>
      </c>
      <c r="N136" s="84" t="s">
        <v>874</v>
      </c>
      <c r="O136" s="84" t="s">
        <v>753</v>
      </c>
      <c r="P136" s="84"/>
      <c r="Q136" s="84"/>
    </row>
    <row r="137" spans="1:17" s="6" customFormat="1" x14ac:dyDescent="0.25">
      <c r="A137" s="84" t="s">
        <v>760</v>
      </c>
      <c r="B137" s="85">
        <v>44751</v>
      </c>
      <c r="C137" s="86">
        <v>44751</v>
      </c>
      <c r="D137" s="87">
        <v>0.70833333333333337</v>
      </c>
      <c r="E137" s="84"/>
      <c r="F137" s="84" t="s">
        <v>121</v>
      </c>
      <c r="G137" s="84">
        <v>7</v>
      </c>
      <c r="H137" s="84" t="s">
        <v>46</v>
      </c>
      <c r="I137" s="84" t="s">
        <v>120</v>
      </c>
      <c r="J137" s="84">
        <v>17</v>
      </c>
      <c r="K137" s="84" t="s">
        <v>120</v>
      </c>
      <c r="L137" s="88" t="s">
        <v>50</v>
      </c>
      <c r="M137" s="84" t="s">
        <v>266</v>
      </c>
      <c r="N137" s="84" t="s">
        <v>785</v>
      </c>
      <c r="O137" s="84" t="s">
        <v>753</v>
      </c>
      <c r="P137" s="84"/>
      <c r="Q137" s="84"/>
    </row>
    <row r="138" spans="1:17" s="6" customFormat="1" x14ac:dyDescent="0.25">
      <c r="A138" s="84" t="s">
        <v>764</v>
      </c>
      <c r="B138" s="85">
        <v>44751</v>
      </c>
      <c r="C138" s="86">
        <v>44751</v>
      </c>
      <c r="D138" s="87">
        <v>0.79166666666666663</v>
      </c>
      <c r="E138" s="84"/>
      <c r="F138" s="84" t="s">
        <v>345</v>
      </c>
      <c r="G138" s="84">
        <v>18</v>
      </c>
      <c r="H138" s="84" t="s">
        <v>46</v>
      </c>
      <c r="I138" s="84" t="s">
        <v>756</v>
      </c>
      <c r="J138" s="84">
        <v>1</v>
      </c>
      <c r="K138" s="84" t="s">
        <v>756</v>
      </c>
      <c r="L138" s="88" t="s">
        <v>50</v>
      </c>
      <c r="M138" s="84" t="s">
        <v>266</v>
      </c>
      <c r="N138" s="84" t="s">
        <v>785</v>
      </c>
      <c r="O138" s="84" t="s">
        <v>753</v>
      </c>
      <c r="P138" s="84"/>
      <c r="Q138" s="84"/>
    </row>
    <row r="139" spans="1:17" s="6" customFormat="1" x14ac:dyDescent="0.25">
      <c r="A139" s="84" t="s">
        <v>762</v>
      </c>
      <c r="B139" s="85">
        <v>44751</v>
      </c>
      <c r="C139" s="86">
        <v>44751</v>
      </c>
      <c r="D139" s="87" t="s">
        <v>414</v>
      </c>
      <c r="E139" s="84"/>
      <c r="F139" s="84" t="s">
        <v>240</v>
      </c>
      <c r="G139" s="84">
        <v>0</v>
      </c>
      <c r="H139" s="84" t="s">
        <v>46</v>
      </c>
      <c r="I139" s="84" t="s">
        <v>47</v>
      </c>
      <c r="J139" s="84">
        <v>6</v>
      </c>
      <c r="K139" s="84" t="s">
        <v>414</v>
      </c>
      <c r="L139" s="88" t="s">
        <v>50</v>
      </c>
      <c r="M139" s="84" t="s">
        <v>266</v>
      </c>
      <c r="N139" s="84" t="s">
        <v>785</v>
      </c>
      <c r="O139" s="84" t="s">
        <v>753</v>
      </c>
      <c r="P139" s="84"/>
      <c r="Q139" s="84"/>
    </row>
    <row r="140" spans="1:17" s="6" customFormat="1" x14ac:dyDescent="0.25">
      <c r="A140" s="84" t="s">
        <v>300</v>
      </c>
      <c r="B140" s="85">
        <v>44751</v>
      </c>
      <c r="C140" s="86">
        <v>44751</v>
      </c>
      <c r="D140" s="87">
        <v>0.375</v>
      </c>
      <c r="E140" s="84"/>
      <c r="F140" s="89" t="s">
        <v>240</v>
      </c>
      <c r="G140" s="84">
        <v>8</v>
      </c>
      <c r="H140" s="84" t="s">
        <v>46</v>
      </c>
      <c r="I140" s="84" t="s">
        <v>58</v>
      </c>
      <c r="J140" s="84">
        <v>3</v>
      </c>
      <c r="K140" s="84" t="s">
        <v>240</v>
      </c>
      <c r="L140" s="88" t="s">
        <v>50</v>
      </c>
      <c r="M140" s="84" t="s">
        <v>289</v>
      </c>
      <c r="N140" s="89" t="s">
        <v>131</v>
      </c>
      <c r="O140" s="84" t="s">
        <v>396</v>
      </c>
      <c r="P140" s="89" t="s">
        <v>118</v>
      </c>
      <c r="Q140" s="84" t="s">
        <v>907</v>
      </c>
    </row>
    <row r="141" spans="1:17" s="6" customFormat="1" x14ac:dyDescent="0.25">
      <c r="A141" s="84" t="s">
        <v>311</v>
      </c>
      <c r="B141" s="85">
        <f>+C141</f>
        <v>44751</v>
      </c>
      <c r="C141" s="86">
        <v>44751</v>
      </c>
      <c r="D141" s="87">
        <v>0.375</v>
      </c>
      <c r="E141" s="84"/>
      <c r="F141" s="84" t="s">
        <v>57</v>
      </c>
      <c r="G141" s="84">
        <v>3</v>
      </c>
      <c r="H141" s="84" t="s">
        <v>46</v>
      </c>
      <c r="I141" s="84" t="s">
        <v>111</v>
      </c>
      <c r="J141" s="84">
        <v>12</v>
      </c>
      <c r="K141" s="84" t="s">
        <v>264</v>
      </c>
      <c r="L141" s="88" t="s">
        <v>104</v>
      </c>
      <c r="M141" s="84" t="s">
        <v>52</v>
      </c>
      <c r="N141" s="84" t="s">
        <v>136</v>
      </c>
      <c r="O141" s="84" t="s">
        <v>265</v>
      </c>
      <c r="P141" s="84"/>
      <c r="Q141" s="84"/>
    </row>
    <row r="142" spans="1:17" s="6" customFormat="1" x14ac:dyDescent="0.25">
      <c r="A142" s="84" t="s">
        <v>412</v>
      </c>
      <c r="B142" s="85">
        <v>44752</v>
      </c>
      <c r="C142" s="86">
        <v>44752</v>
      </c>
      <c r="D142" s="87">
        <v>0.54166666666666663</v>
      </c>
      <c r="E142" s="84"/>
      <c r="F142" s="89" t="s">
        <v>56</v>
      </c>
      <c r="G142" s="84">
        <v>7</v>
      </c>
      <c r="H142" s="84" t="s">
        <v>46</v>
      </c>
      <c r="I142" s="84" t="s">
        <v>47</v>
      </c>
      <c r="J142" s="84">
        <v>4</v>
      </c>
      <c r="K142" s="84" t="s">
        <v>264</v>
      </c>
      <c r="L142" s="88" t="s">
        <v>50</v>
      </c>
      <c r="M142" s="84" t="s">
        <v>52</v>
      </c>
      <c r="N142" s="89" t="s">
        <v>128</v>
      </c>
      <c r="O142" s="84" t="s">
        <v>350</v>
      </c>
      <c r="P142" s="89" t="s">
        <v>70</v>
      </c>
      <c r="Q142" s="84" t="s">
        <v>213</v>
      </c>
    </row>
    <row r="143" spans="1:17" s="6" customFormat="1" x14ac:dyDescent="0.25">
      <c r="A143" s="84" t="s">
        <v>103</v>
      </c>
      <c r="B143" s="85">
        <v>44752</v>
      </c>
      <c r="C143" s="86">
        <v>44752</v>
      </c>
      <c r="D143" s="87">
        <v>0.66666666666666663</v>
      </c>
      <c r="E143" s="84"/>
      <c r="F143" s="84" t="s">
        <v>53</v>
      </c>
      <c r="G143" s="84">
        <v>9</v>
      </c>
      <c r="H143" s="84" t="s">
        <v>46</v>
      </c>
      <c r="I143" s="84" t="s">
        <v>58</v>
      </c>
      <c r="J143" s="84">
        <v>1</v>
      </c>
      <c r="K143" s="84" t="s">
        <v>276</v>
      </c>
      <c r="L143" s="88" t="s">
        <v>50</v>
      </c>
      <c r="M143" s="84" t="s">
        <v>289</v>
      </c>
      <c r="N143" s="84" t="s">
        <v>129</v>
      </c>
      <c r="O143" s="84" t="s">
        <v>350</v>
      </c>
      <c r="P143" s="84"/>
      <c r="Q143" s="84"/>
    </row>
    <row r="144" spans="1:17" s="6" customFormat="1" x14ac:dyDescent="0.25">
      <c r="A144" s="84" t="s">
        <v>394</v>
      </c>
      <c r="B144" s="85">
        <v>44752</v>
      </c>
      <c r="C144" s="86">
        <v>44752</v>
      </c>
      <c r="D144" s="87">
        <v>0.54166666666666663</v>
      </c>
      <c r="E144" s="84"/>
      <c r="F144" s="84" t="s">
        <v>56</v>
      </c>
      <c r="G144" s="84">
        <v>5</v>
      </c>
      <c r="H144" s="84" t="s">
        <v>46</v>
      </c>
      <c r="I144" s="84" t="s">
        <v>53</v>
      </c>
      <c r="J144" s="84">
        <v>7</v>
      </c>
      <c r="K144" s="84" t="s">
        <v>274</v>
      </c>
      <c r="L144" s="88" t="s">
        <v>50</v>
      </c>
      <c r="M144" s="84" t="s">
        <v>52</v>
      </c>
      <c r="N144" s="84" t="s">
        <v>127</v>
      </c>
      <c r="O144" s="84" t="s">
        <v>350</v>
      </c>
      <c r="P144" s="84" t="s">
        <v>118</v>
      </c>
      <c r="Q144" s="84" t="s">
        <v>147</v>
      </c>
    </row>
    <row r="145" spans="1:17" s="6" customFormat="1" x14ac:dyDescent="0.25">
      <c r="A145" s="104" t="s">
        <v>301</v>
      </c>
      <c r="B145" s="105">
        <v>44752</v>
      </c>
      <c r="C145" s="106">
        <v>44752</v>
      </c>
      <c r="D145" s="107">
        <v>0.54166666666666663</v>
      </c>
      <c r="E145" s="104"/>
      <c r="F145" s="104" t="s">
        <v>66</v>
      </c>
      <c r="G145" s="104"/>
      <c r="H145" s="104" t="s">
        <v>46</v>
      </c>
      <c r="I145" s="104" t="s">
        <v>70</v>
      </c>
      <c r="J145" s="104"/>
      <c r="K145" s="104" t="s">
        <v>240</v>
      </c>
      <c r="L145" s="108" t="s">
        <v>50</v>
      </c>
      <c r="M145" s="104" t="s">
        <v>289</v>
      </c>
      <c r="N145" s="104" t="s">
        <v>131</v>
      </c>
      <c r="O145" s="104" t="s">
        <v>396</v>
      </c>
      <c r="P145" s="104" t="s">
        <v>70</v>
      </c>
      <c r="Q145" s="104" t="s">
        <v>414</v>
      </c>
    </row>
    <row r="146" spans="1:17" s="6" customFormat="1" x14ac:dyDescent="0.25">
      <c r="A146" s="84" t="s">
        <v>878</v>
      </c>
      <c r="B146" s="85">
        <f>+C146</f>
        <v>44753</v>
      </c>
      <c r="C146" s="86">
        <v>44753</v>
      </c>
      <c r="D146" s="87">
        <v>0.75</v>
      </c>
      <c r="E146" s="84"/>
      <c r="F146" s="84" t="s">
        <v>270</v>
      </c>
      <c r="G146" s="126">
        <v>8</v>
      </c>
      <c r="H146" s="84" t="s">
        <v>46</v>
      </c>
      <c r="I146" s="84" t="s">
        <v>55</v>
      </c>
      <c r="J146" s="126">
        <v>18</v>
      </c>
      <c r="K146" s="84" t="s">
        <v>55</v>
      </c>
      <c r="L146" s="88" t="s">
        <v>50</v>
      </c>
      <c r="M146" s="84" t="s">
        <v>266</v>
      </c>
      <c r="N146" s="84" t="s">
        <v>874</v>
      </c>
      <c r="O146" s="84" t="s">
        <v>753</v>
      </c>
      <c r="P146" s="84"/>
      <c r="Q146" s="84"/>
    </row>
    <row r="147" spans="1:17" s="6" customFormat="1" x14ac:dyDescent="0.25">
      <c r="A147" s="84" t="s">
        <v>395</v>
      </c>
      <c r="B147" s="85">
        <v>44753</v>
      </c>
      <c r="C147" s="86">
        <v>44753</v>
      </c>
      <c r="D147" s="87">
        <v>0.75</v>
      </c>
      <c r="E147" s="84"/>
      <c r="F147" s="89" t="s">
        <v>53</v>
      </c>
      <c r="G147" s="84">
        <v>4</v>
      </c>
      <c r="H147" s="84" t="s">
        <v>46</v>
      </c>
      <c r="I147" s="84" t="s">
        <v>56</v>
      </c>
      <c r="J147" s="84">
        <v>3</v>
      </c>
      <c r="K147" s="84" t="s">
        <v>274</v>
      </c>
      <c r="L147" s="88" t="s">
        <v>50</v>
      </c>
      <c r="M147" s="84" t="s">
        <v>52</v>
      </c>
      <c r="N147" s="89" t="s">
        <v>127</v>
      </c>
      <c r="O147" s="84" t="s">
        <v>350</v>
      </c>
      <c r="P147" s="89" t="s">
        <v>70</v>
      </c>
      <c r="Q147" s="84" t="s">
        <v>213</v>
      </c>
    </row>
    <row r="148" spans="1:17" s="6" customFormat="1" x14ac:dyDescent="0.25">
      <c r="A148" s="84" t="s">
        <v>769</v>
      </c>
      <c r="B148" s="85">
        <v>44753</v>
      </c>
      <c r="C148" s="86">
        <v>44753</v>
      </c>
      <c r="D148" s="87">
        <v>0.75</v>
      </c>
      <c r="E148" s="84"/>
      <c r="F148" s="84" t="s">
        <v>756</v>
      </c>
      <c r="G148" s="84">
        <v>12</v>
      </c>
      <c r="H148" s="84" t="s">
        <v>46</v>
      </c>
      <c r="I148" s="84" t="s">
        <v>121</v>
      </c>
      <c r="J148" s="84">
        <v>7</v>
      </c>
      <c r="K148" s="84" t="s">
        <v>121</v>
      </c>
      <c r="L148" s="88" t="s">
        <v>50</v>
      </c>
      <c r="M148" s="84" t="s">
        <v>266</v>
      </c>
      <c r="N148" s="84" t="s">
        <v>785</v>
      </c>
      <c r="O148" s="84" t="s">
        <v>753</v>
      </c>
      <c r="P148" s="84"/>
      <c r="Q148" s="84"/>
    </row>
    <row r="149" spans="1:17" s="6" customFormat="1" x14ac:dyDescent="0.25">
      <c r="A149" s="84" t="s">
        <v>881</v>
      </c>
      <c r="B149" s="85">
        <f>+C149</f>
        <v>44753</v>
      </c>
      <c r="C149" s="86">
        <v>44753</v>
      </c>
      <c r="D149" s="87">
        <v>0.75</v>
      </c>
      <c r="E149" s="84"/>
      <c r="F149" s="84" t="s">
        <v>47</v>
      </c>
      <c r="G149" s="84">
        <v>8</v>
      </c>
      <c r="H149" s="84" t="s">
        <v>46</v>
      </c>
      <c r="I149" s="84" t="s">
        <v>58</v>
      </c>
      <c r="J149" s="84">
        <v>7</v>
      </c>
      <c r="K149" s="84" t="s">
        <v>873</v>
      </c>
      <c r="L149" s="88" t="s">
        <v>50</v>
      </c>
      <c r="M149" s="84" t="s">
        <v>266</v>
      </c>
      <c r="N149" s="84" t="s">
        <v>874</v>
      </c>
      <c r="O149" s="84" t="s">
        <v>753</v>
      </c>
      <c r="P149" s="84"/>
      <c r="Q149" s="84"/>
    </row>
    <row r="150" spans="1:17" s="6" customFormat="1" x14ac:dyDescent="0.25">
      <c r="A150" s="84" t="s">
        <v>880</v>
      </c>
      <c r="B150" s="85">
        <f>+C150</f>
        <v>44753</v>
      </c>
      <c r="C150" s="86">
        <v>44753</v>
      </c>
      <c r="D150" s="87">
        <v>0.79166666666666663</v>
      </c>
      <c r="E150" s="84"/>
      <c r="F150" s="84" t="s">
        <v>274</v>
      </c>
      <c r="G150" s="84">
        <v>17</v>
      </c>
      <c r="H150" s="84" t="s">
        <v>46</v>
      </c>
      <c r="I150" s="84" t="s">
        <v>57</v>
      </c>
      <c r="J150" s="84">
        <v>0</v>
      </c>
      <c r="K150" s="84" t="s">
        <v>57</v>
      </c>
      <c r="L150" s="88" t="s">
        <v>50</v>
      </c>
      <c r="M150" s="84" t="s">
        <v>266</v>
      </c>
      <c r="N150" s="84" t="s">
        <v>874</v>
      </c>
      <c r="O150" s="84" t="s">
        <v>753</v>
      </c>
      <c r="P150" s="84"/>
      <c r="Q150" s="84"/>
    </row>
    <row r="151" spans="1:17" s="6" customFormat="1" x14ac:dyDescent="0.25">
      <c r="A151" s="84" t="s">
        <v>879</v>
      </c>
      <c r="B151" s="85">
        <f>+C151</f>
        <v>44753</v>
      </c>
      <c r="C151" s="86">
        <v>44753</v>
      </c>
      <c r="D151" s="87">
        <v>0.75</v>
      </c>
      <c r="E151" s="84"/>
      <c r="F151" s="84" t="s">
        <v>34</v>
      </c>
      <c r="G151" s="84">
        <v>5</v>
      </c>
      <c r="H151" s="84" t="s">
        <v>46</v>
      </c>
      <c r="I151" s="84" t="s">
        <v>53</v>
      </c>
      <c r="J151" s="84">
        <v>15</v>
      </c>
      <c r="K151" s="84" t="s">
        <v>53</v>
      </c>
      <c r="L151" s="88" t="s">
        <v>50</v>
      </c>
      <c r="M151" s="84" t="s">
        <v>266</v>
      </c>
      <c r="N151" s="84" t="s">
        <v>874</v>
      </c>
      <c r="O151" s="84" t="s">
        <v>753</v>
      </c>
      <c r="P151" s="84"/>
      <c r="Q151" s="84"/>
    </row>
    <row r="152" spans="1:17" s="6" customFormat="1" x14ac:dyDescent="0.25">
      <c r="A152" s="84" t="s">
        <v>768</v>
      </c>
      <c r="B152" s="85">
        <v>44753</v>
      </c>
      <c r="C152" s="86">
        <v>44753</v>
      </c>
      <c r="D152" s="87">
        <v>0.8125</v>
      </c>
      <c r="E152" s="84"/>
      <c r="F152" s="84" t="s">
        <v>55</v>
      </c>
      <c r="G152" s="84">
        <v>2</v>
      </c>
      <c r="H152" s="84" t="s">
        <v>46</v>
      </c>
      <c r="I152" s="84" t="s">
        <v>53</v>
      </c>
      <c r="J152" s="84">
        <v>11</v>
      </c>
      <c r="K152" s="84" t="s">
        <v>53</v>
      </c>
      <c r="L152" s="88" t="s">
        <v>50</v>
      </c>
      <c r="M152" s="84" t="s">
        <v>266</v>
      </c>
      <c r="N152" s="84" t="s">
        <v>785</v>
      </c>
      <c r="O152" s="84" t="s">
        <v>753</v>
      </c>
      <c r="P152" s="84"/>
      <c r="Q152" s="84"/>
    </row>
    <row r="153" spans="1:17" s="6" customFormat="1" x14ac:dyDescent="0.25">
      <c r="A153" s="84" t="s">
        <v>312</v>
      </c>
      <c r="B153" s="85">
        <f>+C153</f>
        <v>44753</v>
      </c>
      <c r="C153" s="86">
        <v>44753</v>
      </c>
      <c r="D153" s="87">
        <v>0.75</v>
      </c>
      <c r="E153" s="84"/>
      <c r="F153" s="84" t="s">
        <v>111</v>
      </c>
      <c r="G153" s="84">
        <v>0</v>
      </c>
      <c r="H153" s="84" t="s">
        <v>46</v>
      </c>
      <c r="I153" s="84" t="s">
        <v>270</v>
      </c>
      <c r="J153" s="84">
        <v>9</v>
      </c>
      <c r="K153" s="84" t="s">
        <v>272</v>
      </c>
      <c r="L153" s="88" t="s">
        <v>104</v>
      </c>
      <c r="M153" s="84" t="s">
        <v>52</v>
      </c>
      <c r="N153" s="84" t="s">
        <v>136</v>
      </c>
      <c r="O153" s="84" t="s">
        <v>265</v>
      </c>
      <c r="P153" s="84"/>
      <c r="Q153" s="84"/>
    </row>
    <row r="154" spans="1:17" s="6" customFormat="1" x14ac:dyDescent="0.25">
      <c r="A154" s="84" t="s">
        <v>765</v>
      </c>
      <c r="B154" s="85">
        <v>44754</v>
      </c>
      <c r="C154" s="86">
        <v>44754</v>
      </c>
      <c r="D154" s="87">
        <v>0.79166666666666663</v>
      </c>
      <c r="E154" s="84"/>
      <c r="F154" s="84" t="s">
        <v>56</v>
      </c>
      <c r="G154" s="126">
        <v>0</v>
      </c>
      <c r="H154" s="84" t="s">
        <v>46</v>
      </c>
      <c r="I154" s="84" t="s">
        <v>345</v>
      </c>
      <c r="J154" s="126">
        <v>28</v>
      </c>
      <c r="K154" s="84" t="s">
        <v>345</v>
      </c>
      <c r="L154" s="88" t="s">
        <v>50</v>
      </c>
      <c r="M154" s="84" t="s">
        <v>266</v>
      </c>
      <c r="N154" s="84" t="s">
        <v>785</v>
      </c>
      <c r="O154" s="84" t="s">
        <v>753</v>
      </c>
      <c r="P154" s="84"/>
      <c r="Q154" s="84"/>
    </row>
    <row r="155" spans="1:17" s="6" customFormat="1" x14ac:dyDescent="0.25">
      <c r="A155" s="84" t="s">
        <v>766</v>
      </c>
      <c r="B155" s="85">
        <v>44754</v>
      </c>
      <c r="C155" s="86">
        <v>44754</v>
      </c>
      <c r="D155" s="87" t="s">
        <v>414</v>
      </c>
      <c r="E155" s="84"/>
      <c r="F155" s="84" t="s">
        <v>348</v>
      </c>
      <c r="G155" s="84">
        <v>6</v>
      </c>
      <c r="H155" s="84" t="s">
        <v>46</v>
      </c>
      <c r="I155" s="84" t="s">
        <v>240</v>
      </c>
      <c r="J155" s="84">
        <v>0</v>
      </c>
      <c r="K155" s="84" t="s">
        <v>414</v>
      </c>
      <c r="L155" s="88" t="s">
        <v>50</v>
      </c>
      <c r="M155" s="84" t="s">
        <v>266</v>
      </c>
      <c r="N155" s="84" t="s">
        <v>785</v>
      </c>
      <c r="O155" s="84" t="s">
        <v>753</v>
      </c>
      <c r="P155" s="84"/>
      <c r="Q155" s="84"/>
    </row>
    <row r="156" spans="1:17" s="6" customFormat="1" x14ac:dyDescent="0.25">
      <c r="A156" s="84" t="s">
        <v>331</v>
      </c>
      <c r="B156" s="85">
        <v>44754</v>
      </c>
      <c r="C156" s="86">
        <v>44754</v>
      </c>
      <c r="D156" s="87">
        <v>0.79166666666666663</v>
      </c>
      <c r="E156" s="84"/>
      <c r="F156" s="84" t="s">
        <v>270</v>
      </c>
      <c r="G156" s="84">
        <v>4</v>
      </c>
      <c r="H156" s="84" t="s">
        <v>46</v>
      </c>
      <c r="I156" s="84" t="s">
        <v>53</v>
      </c>
      <c r="J156" s="84">
        <v>5</v>
      </c>
      <c r="K156" s="84" t="s">
        <v>53</v>
      </c>
      <c r="L156" s="88" t="s">
        <v>50</v>
      </c>
      <c r="M156" s="84" t="s">
        <v>289</v>
      </c>
      <c r="N156" s="84" t="s">
        <v>129</v>
      </c>
      <c r="O156" s="84" t="s">
        <v>350</v>
      </c>
      <c r="P156" s="84" t="s">
        <v>118</v>
      </c>
      <c r="Q156" s="84" t="s">
        <v>914</v>
      </c>
    </row>
    <row r="157" spans="1:17" s="6" customFormat="1" x14ac:dyDescent="0.25">
      <c r="A157" s="84" t="s">
        <v>885</v>
      </c>
      <c r="B157" s="85">
        <f>+C157</f>
        <v>44755</v>
      </c>
      <c r="C157" s="86">
        <v>44755</v>
      </c>
      <c r="D157" s="87">
        <v>0.75</v>
      </c>
      <c r="E157" s="84"/>
      <c r="F157" s="84" t="s">
        <v>274</v>
      </c>
      <c r="G157" s="84">
        <v>7</v>
      </c>
      <c r="H157" s="84" t="s">
        <v>46</v>
      </c>
      <c r="I157" s="84" t="s">
        <v>55</v>
      </c>
      <c r="J157" s="84">
        <v>11</v>
      </c>
      <c r="K157" s="84" t="s">
        <v>55</v>
      </c>
      <c r="L157" s="88" t="s">
        <v>50</v>
      </c>
      <c r="M157" s="84" t="s">
        <v>266</v>
      </c>
      <c r="N157" s="84" t="s">
        <v>874</v>
      </c>
      <c r="O157" s="84" t="s">
        <v>753</v>
      </c>
      <c r="P157" s="84"/>
      <c r="Q157" s="84"/>
    </row>
    <row r="158" spans="1:17" s="6" customFormat="1" x14ac:dyDescent="0.25">
      <c r="A158" s="84" t="s">
        <v>767</v>
      </c>
      <c r="B158" s="85">
        <f>+C158</f>
        <v>44755</v>
      </c>
      <c r="C158" s="86">
        <v>44755</v>
      </c>
      <c r="D158" s="87">
        <v>0.75</v>
      </c>
      <c r="E158" s="84"/>
      <c r="F158" s="84" t="s">
        <v>47</v>
      </c>
      <c r="G158" s="126">
        <v>4</v>
      </c>
      <c r="H158" s="84" t="s">
        <v>46</v>
      </c>
      <c r="I158" s="84" t="s">
        <v>120</v>
      </c>
      <c r="J158" s="126">
        <v>14</v>
      </c>
      <c r="K158" s="84" t="s">
        <v>120</v>
      </c>
      <c r="L158" s="88" t="s">
        <v>50</v>
      </c>
      <c r="M158" s="84" t="s">
        <v>266</v>
      </c>
      <c r="N158" s="84" t="s">
        <v>785</v>
      </c>
      <c r="O158" s="84" t="s">
        <v>753</v>
      </c>
      <c r="P158" s="84"/>
      <c r="Q158" s="84"/>
    </row>
    <row r="159" spans="1:17" s="6" customFormat="1" x14ac:dyDescent="0.25">
      <c r="A159" s="84" t="s">
        <v>883</v>
      </c>
      <c r="B159" s="85">
        <f>+C159</f>
        <v>44755</v>
      </c>
      <c r="C159" s="86">
        <v>44755</v>
      </c>
      <c r="D159" s="87">
        <v>0.79166666666666663</v>
      </c>
      <c r="E159" s="84"/>
      <c r="F159" s="84" t="s">
        <v>58</v>
      </c>
      <c r="G159" s="126">
        <v>1</v>
      </c>
      <c r="H159" s="84" t="s">
        <v>46</v>
      </c>
      <c r="I159" s="84" t="s">
        <v>57</v>
      </c>
      <c r="J159" s="126">
        <v>11</v>
      </c>
      <c r="K159" s="84" t="s">
        <v>57</v>
      </c>
      <c r="L159" s="88" t="s">
        <v>50</v>
      </c>
      <c r="M159" s="84" t="s">
        <v>266</v>
      </c>
      <c r="N159" s="84" t="s">
        <v>874</v>
      </c>
      <c r="O159" s="84" t="s">
        <v>753</v>
      </c>
      <c r="P159" s="84"/>
      <c r="Q159" s="84"/>
    </row>
    <row r="160" spans="1:17" s="6" customFormat="1" x14ac:dyDescent="0.25">
      <c r="A160" s="84" t="s">
        <v>884</v>
      </c>
      <c r="B160" s="85">
        <f>+C160</f>
        <v>44755</v>
      </c>
      <c r="C160" s="86">
        <v>44755</v>
      </c>
      <c r="D160" s="87">
        <v>0.79166666666666663</v>
      </c>
      <c r="E160" s="84"/>
      <c r="F160" s="84" t="s">
        <v>34</v>
      </c>
      <c r="G160" s="84">
        <v>17</v>
      </c>
      <c r="H160" s="84" t="s">
        <v>46</v>
      </c>
      <c r="I160" s="84" t="s">
        <v>270</v>
      </c>
      <c r="J160" s="84">
        <v>20</v>
      </c>
      <c r="K160" s="84" t="s">
        <v>270</v>
      </c>
      <c r="L160" s="88" t="s">
        <v>50</v>
      </c>
      <c r="M160" s="84" t="s">
        <v>266</v>
      </c>
      <c r="N160" s="84" t="s">
        <v>874</v>
      </c>
      <c r="O160" s="84" t="s">
        <v>753</v>
      </c>
      <c r="P160" s="84"/>
      <c r="Q160" s="84"/>
    </row>
    <row r="161" spans="1:17" s="6" customFormat="1" x14ac:dyDescent="0.25">
      <c r="A161" s="84" t="s">
        <v>882</v>
      </c>
      <c r="B161" s="85">
        <f>+C161</f>
        <v>44755</v>
      </c>
      <c r="C161" s="86">
        <v>44755</v>
      </c>
      <c r="D161" s="87">
        <v>0.75</v>
      </c>
      <c r="E161" s="84"/>
      <c r="F161" s="84" t="s">
        <v>47</v>
      </c>
      <c r="G161" s="84">
        <v>6</v>
      </c>
      <c r="H161" s="84" t="s">
        <v>46</v>
      </c>
      <c r="I161" s="84" t="s">
        <v>53</v>
      </c>
      <c r="J161" s="84">
        <v>7</v>
      </c>
      <c r="K161" s="84" t="s">
        <v>53</v>
      </c>
      <c r="L161" s="88" t="s">
        <v>50</v>
      </c>
      <c r="M161" s="84" t="s">
        <v>266</v>
      </c>
      <c r="N161" s="84" t="s">
        <v>874</v>
      </c>
      <c r="O161" s="84" t="s">
        <v>753</v>
      </c>
      <c r="P161" s="84"/>
      <c r="Q161" s="84"/>
    </row>
    <row r="162" spans="1:17" s="6" customFormat="1" x14ac:dyDescent="0.25">
      <c r="A162" s="84" t="s">
        <v>332</v>
      </c>
      <c r="B162" s="85">
        <v>44755</v>
      </c>
      <c r="C162" s="86">
        <v>44755</v>
      </c>
      <c r="D162" s="87">
        <v>0.8125</v>
      </c>
      <c r="E162" s="84"/>
      <c r="F162" s="84" t="s">
        <v>53</v>
      </c>
      <c r="G162" s="84">
        <v>6</v>
      </c>
      <c r="H162" s="84" t="s">
        <v>46</v>
      </c>
      <c r="I162" s="89" t="s">
        <v>270</v>
      </c>
      <c r="J162" s="84">
        <v>9</v>
      </c>
      <c r="K162" s="84" t="s">
        <v>53</v>
      </c>
      <c r="L162" s="88" t="s">
        <v>50</v>
      </c>
      <c r="M162" s="84" t="s">
        <v>289</v>
      </c>
      <c r="N162" s="89" t="s">
        <v>129</v>
      </c>
      <c r="O162" s="84" t="s">
        <v>350</v>
      </c>
      <c r="P162" s="89" t="s">
        <v>70</v>
      </c>
      <c r="Q162" s="84" t="s">
        <v>213</v>
      </c>
    </row>
    <row r="163" spans="1:17" s="6" customFormat="1" x14ac:dyDescent="0.25">
      <c r="A163" s="84" t="s">
        <v>313</v>
      </c>
      <c r="B163" s="85">
        <f>+C163</f>
        <v>44755</v>
      </c>
      <c r="C163" s="86">
        <v>44755</v>
      </c>
      <c r="D163" s="87">
        <v>0.75</v>
      </c>
      <c r="E163" s="84"/>
      <c r="F163" s="84" t="s">
        <v>57</v>
      </c>
      <c r="G163" s="84">
        <v>16</v>
      </c>
      <c r="H163" s="84" t="s">
        <v>46</v>
      </c>
      <c r="I163" s="84" t="s">
        <v>111</v>
      </c>
      <c r="J163" s="84">
        <v>19</v>
      </c>
      <c r="K163" s="84" t="s">
        <v>264</v>
      </c>
      <c r="L163" s="88" t="s">
        <v>104</v>
      </c>
      <c r="M163" s="84" t="s">
        <v>52</v>
      </c>
      <c r="N163" s="84" t="s">
        <v>136</v>
      </c>
      <c r="O163" s="84" t="s">
        <v>265</v>
      </c>
      <c r="P163" s="84"/>
      <c r="Q163" s="84"/>
    </row>
    <row r="164" spans="1:17" s="6" customFormat="1" x14ac:dyDescent="0.25">
      <c r="A164" s="84" t="s">
        <v>772</v>
      </c>
      <c r="B164" s="85">
        <v>44756</v>
      </c>
      <c r="C164" s="86">
        <v>44756</v>
      </c>
      <c r="D164" s="87">
        <v>0.75</v>
      </c>
      <c r="E164" s="84"/>
      <c r="F164" s="84" t="s">
        <v>47</v>
      </c>
      <c r="G164" s="84">
        <v>1</v>
      </c>
      <c r="H164" s="84" t="s">
        <v>46</v>
      </c>
      <c r="I164" s="84" t="s">
        <v>55</v>
      </c>
      <c r="J164" s="84">
        <v>15</v>
      </c>
      <c r="K164" s="84" t="s">
        <v>55</v>
      </c>
      <c r="L164" s="88" t="s">
        <v>50</v>
      </c>
      <c r="M164" s="84" t="s">
        <v>266</v>
      </c>
      <c r="N164" s="84" t="s">
        <v>785</v>
      </c>
      <c r="O164" s="84" t="s">
        <v>753</v>
      </c>
      <c r="P164" s="84"/>
      <c r="Q164" s="84"/>
    </row>
    <row r="165" spans="1:17" s="6" customFormat="1" x14ac:dyDescent="0.25">
      <c r="A165" s="84" t="s">
        <v>770</v>
      </c>
      <c r="B165" s="85">
        <v>44756</v>
      </c>
      <c r="C165" s="86">
        <v>44756</v>
      </c>
      <c r="D165" s="87">
        <v>0.79166666666666663</v>
      </c>
      <c r="E165" s="84"/>
      <c r="F165" s="84" t="s">
        <v>756</v>
      </c>
      <c r="G165" s="84">
        <v>18</v>
      </c>
      <c r="H165" s="84" t="s">
        <v>46</v>
      </c>
      <c r="I165" s="84" t="s">
        <v>56</v>
      </c>
      <c r="J165" s="84">
        <v>7</v>
      </c>
      <c r="K165" s="84" t="s">
        <v>56</v>
      </c>
      <c r="L165" s="88" t="s">
        <v>50</v>
      </c>
      <c r="M165" s="84" t="s">
        <v>266</v>
      </c>
      <c r="N165" s="84" t="s">
        <v>785</v>
      </c>
      <c r="O165" s="84" t="s">
        <v>753</v>
      </c>
      <c r="P165" s="84"/>
      <c r="Q165" s="84"/>
    </row>
    <row r="166" spans="1:17" s="6" customFormat="1" x14ac:dyDescent="0.25">
      <c r="A166" s="84" t="s">
        <v>771</v>
      </c>
      <c r="B166" s="85">
        <v>44756</v>
      </c>
      <c r="C166" s="86">
        <v>44756</v>
      </c>
      <c r="D166" s="87">
        <v>0.75</v>
      </c>
      <c r="E166" s="84"/>
      <c r="F166" s="84" t="s">
        <v>53</v>
      </c>
      <c r="G166" s="84">
        <v>16</v>
      </c>
      <c r="H166" s="84" t="s">
        <v>46</v>
      </c>
      <c r="I166" s="84" t="s">
        <v>121</v>
      </c>
      <c r="J166" s="84">
        <v>0</v>
      </c>
      <c r="K166" s="84" t="s">
        <v>121</v>
      </c>
      <c r="L166" s="88" t="s">
        <v>50</v>
      </c>
      <c r="M166" s="84" t="s">
        <v>266</v>
      </c>
      <c r="N166" s="84" t="s">
        <v>785</v>
      </c>
      <c r="O166" s="84" t="s">
        <v>753</v>
      </c>
      <c r="P166" s="84"/>
      <c r="Q166" s="84"/>
    </row>
    <row r="167" spans="1:17" s="6" customFormat="1" x14ac:dyDescent="0.25">
      <c r="A167" s="84" t="s">
        <v>773</v>
      </c>
      <c r="B167" s="85">
        <v>44756</v>
      </c>
      <c r="C167" s="86">
        <v>44756</v>
      </c>
      <c r="D167" s="87">
        <v>0.79166666666666663</v>
      </c>
      <c r="E167" s="84"/>
      <c r="F167" s="84" t="s">
        <v>120</v>
      </c>
      <c r="G167" s="126">
        <v>17</v>
      </c>
      <c r="H167" s="84" t="s">
        <v>46</v>
      </c>
      <c r="I167" s="84" t="s">
        <v>348</v>
      </c>
      <c r="J167" s="126">
        <v>15</v>
      </c>
      <c r="K167" s="84" t="s">
        <v>348</v>
      </c>
      <c r="L167" s="88" t="s">
        <v>50</v>
      </c>
      <c r="M167" s="84" t="s">
        <v>266</v>
      </c>
      <c r="N167" s="84" t="s">
        <v>785</v>
      </c>
      <c r="O167" s="84" t="s">
        <v>753</v>
      </c>
      <c r="P167" s="84"/>
      <c r="Q167" s="84"/>
    </row>
    <row r="168" spans="1:17" s="6" customFormat="1" x14ac:dyDescent="0.25">
      <c r="A168" s="84" t="s">
        <v>774</v>
      </c>
      <c r="B168" s="85">
        <v>44756</v>
      </c>
      <c r="C168" s="86">
        <v>44756</v>
      </c>
      <c r="D168" s="87" t="s">
        <v>414</v>
      </c>
      <c r="E168" s="84"/>
      <c r="F168" s="84" t="s">
        <v>345</v>
      </c>
      <c r="G168" s="84">
        <v>6</v>
      </c>
      <c r="H168" s="84" t="s">
        <v>46</v>
      </c>
      <c r="I168" s="84" t="s">
        <v>240</v>
      </c>
      <c r="J168" s="84">
        <v>0</v>
      </c>
      <c r="K168" s="84" t="s">
        <v>414</v>
      </c>
      <c r="L168" s="88" t="s">
        <v>50</v>
      </c>
      <c r="M168" s="84" t="s">
        <v>266</v>
      </c>
      <c r="N168" s="84" t="s">
        <v>785</v>
      </c>
      <c r="O168" s="84" t="s">
        <v>753</v>
      </c>
      <c r="P168" s="84"/>
      <c r="Q168" s="84"/>
    </row>
    <row r="169" spans="1:17" s="6" customFormat="1" x14ac:dyDescent="0.25">
      <c r="A169" s="84" t="s">
        <v>358</v>
      </c>
      <c r="B169" s="85">
        <f t="shared" ref="B169:B174" si="0">+C169</f>
        <v>44757</v>
      </c>
      <c r="C169" s="86">
        <v>44757</v>
      </c>
      <c r="D169" s="87">
        <v>0.75</v>
      </c>
      <c r="E169" s="84"/>
      <c r="F169" s="89" t="s">
        <v>270</v>
      </c>
      <c r="G169" s="84">
        <v>13</v>
      </c>
      <c r="H169" s="84" t="s">
        <v>46</v>
      </c>
      <c r="I169" s="84" t="s">
        <v>111</v>
      </c>
      <c r="J169" s="84">
        <v>0</v>
      </c>
      <c r="K169" s="84" t="s">
        <v>272</v>
      </c>
      <c r="L169" s="88" t="s">
        <v>104</v>
      </c>
      <c r="M169" s="84" t="s">
        <v>52</v>
      </c>
      <c r="N169" s="89" t="s">
        <v>136</v>
      </c>
      <c r="O169" s="84" t="s">
        <v>350</v>
      </c>
      <c r="P169" s="89" t="s">
        <v>118</v>
      </c>
      <c r="Q169" s="84" t="s">
        <v>147</v>
      </c>
    </row>
    <row r="170" spans="1:17" s="6" customFormat="1" x14ac:dyDescent="0.25">
      <c r="A170" s="84" t="s">
        <v>889</v>
      </c>
      <c r="B170" s="85">
        <f t="shared" si="0"/>
        <v>44758</v>
      </c>
      <c r="C170" s="86">
        <v>44758</v>
      </c>
      <c r="D170" s="87">
        <v>0.41666666666666669</v>
      </c>
      <c r="E170" s="84"/>
      <c r="F170" s="84" t="s">
        <v>55</v>
      </c>
      <c r="G170" s="84">
        <v>9</v>
      </c>
      <c r="H170" s="84" t="s">
        <v>46</v>
      </c>
      <c r="I170" s="84" t="s">
        <v>47</v>
      </c>
      <c r="J170" s="84">
        <v>6</v>
      </c>
      <c r="K170" s="84" t="s">
        <v>47</v>
      </c>
      <c r="L170" s="88" t="s">
        <v>50</v>
      </c>
      <c r="M170" s="84" t="s">
        <v>266</v>
      </c>
      <c r="N170" s="84" t="s">
        <v>874</v>
      </c>
      <c r="O170" s="84" t="s">
        <v>753</v>
      </c>
      <c r="P170" s="84"/>
      <c r="Q170" s="84"/>
    </row>
    <row r="171" spans="1:17" s="6" customFormat="1" x14ac:dyDescent="0.25">
      <c r="A171" s="84" t="s">
        <v>886</v>
      </c>
      <c r="B171" s="85">
        <f t="shared" si="0"/>
        <v>44758</v>
      </c>
      <c r="C171" s="86">
        <v>44758</v>
      </c>
      <c r="D171" s="87">
        <v>0.41666666666666669</v>
      </c>
      <c r="E171" s="84"/>
      <c r="F171" s="84" t="s">
        <v>34</v>
      </c>
      <c r="G171" s="84">
        <v>3</v>
      </c>
      <c r="H171" s="84" t="s">
        <v>46</v>
      </c>
      <c r="I171" s="84" t="s">
        <v>274</v>
      </c>
      <c r="J171" s="84">
        <v>13</v>
      </c>
      <c r="K171" s="84" t="s">
        <v>274</v>
      </c>
      <c r="L171" s="88" t="s">
        <v>50</v>
      </c>
      <c r="M171" s="84" t="s">
        <v>266</v>
      </c>
      <c r="N171" s="84" t="s">
        <v>874</v>
      </c>
      <c r="O171" s="84" t="s">
        <v>753</v>
      </c>
      <c r="P171" s="84"/>
      <c r="Q171" s="84"/>
    </row>
    <row r="172" spans="1:17" s="6" customFormat="1" x14ac:dyDescent="0.25">
      <c r="A172" s="84" t="s">
        <v>888</v>
      </c>
      <c r="B172" s="85">
        <f t="shared" si="0"/>
        <v>44758</v>
      </c>
      <c r="C172" s="86">
        <v>44758</v>
      </c>
      <c r="D172" s="87">
        <v>0.41666666666666669</v>
      </c>
      <c r="E172" s="84"/>
      <c r="F172" s="84" t="s">
        <v>53</v>
      </c>
      <c r="G172" s="84">
        <v>6</v>
      </c>
      <c r="H172" s="84" t="s">
        <v>46</v>
      </c>
      <c r="I172" s="84" t="s">
        <v>58</v>
      </c>
      <c r="J172" s="84">
        <v>1</v>
      </c>
      <c r="K172" s="84" t="s">
        <v>58</v>
      </c>
      <c r="L172" s="88" t="s">
        <v>50</v>
      </c>
      <c r="M172" s="84" t="s">
        <v>266</v>
      </c>
      <c r="N172" s="84" t="s">
        <v>874</v>
      </c>
      <c r="O172" s="84" t="s">
        <v>753</v>
      </c>
      <c r="P172" s="84"/>
      <c r="Q172" s="84"/>
    </row>
    <row r="173" spans="1:17" s="6" customFormat="1" x14ac:dyDescent="0.25">
      <c r="A173" s="84" t="s">
        <v>887</v>
      </c>
      <c r="B173" s="85">
        <f t="shared" si="0"/>
        <v>44758</v>
      </c>
      <c r="C173" s="86">
        <v>44758</v>
      </c>
      <c r="D173" s="87">
        <v>0.41666666666666669</v>
      </c>
      <c r="E173" s="84"/>
      <c r="F173" s="84" t="s">
        <v>57</v>
      </c>
      <c r="G173" s="126">
        <v>1</v>
      </c>
      <c r="H173" s="84" t="s">
        <v>46</v>
      </c>
      <c r="I173" s="84" t="s">
        <v>270</v>
      </c>
      <c r="J173" s="126">
        <v>22</v>
      </c>
      <c r="K173" s="84" t="s">
        <v>270</v>
      </c>
      <c r="L173" s="88" t="s">
        <v>50</v>
      </c>
      <c r="M173" s="84" t="s">
        <v>266</v>
      </c>
      <c r="N173" s="84" t="s">
        <v>874</v>
      </c>
      <c r="O173" s="84" t="s">
        <v>753</v>
      </c>
      <c r="P173" s="84"/>
      <c r="Q173" s="84"/>
    </row>
    <row r="174" spans="1:17" s="6" customFormat="1" x14ac:dyDescent="0.25">
      <c r="A174" s="104" t="s">
        <v>359</v>
      </c>
      <c r="B174" s="105">
        <f t="shared" si="0"/>
        <v>44758</v>
      </c>
      <c r="C174" s="106">
        <v>44758</v>
      </c>
      <c r="D174" s="107">
        <v>0.375</v>
      </c>
      <c r="E174" s="104"/>
      <c r="F174" s="104" t="s">
        <v>61</v>
      </c>
      <c r="G174" s="104"/>
      <c r="H174" s="104" t="s">
        <v>46</v>
      </c>
      <c r="I174" s="104" t="s">
        <v>70</v>
      </c>
      <c r="J174" s="104"/>
      <c r="K174" s="104" t="s">
        <v>272</v>
      </c>
      <c r="L174" s="108" t="s">
        <v>104</v>
      </c>
      <c r="M174" s="104" t="s">
        <v>52</v>
      </c>
      <c r="N174" s="104" t="s">
        <v>136</v>
      </c>
      <c r="O174" s="104" t="s">
        <v>350</v>
      </c>
      <c r="P174" s="104" t="s">
        <v>70</v>
      </c>
      <c r="Q174" s="104"/>
    </row>
    <row r="175" spans="1:17" s="6" customFormat="1" x14ac:dyDescent="0.25">
      <c r="A175" s="84" t="s">
        <v>775</v>
      </c>
      <c r="B175" s="85">
        <v>44759</v>
      </c>
      <c r="C175" s="86">
        <v>44759</v>
      </c>
      <c r="D175" s="87">
        <v>0.70833333333333337</v>
      </c>
      <c r="E175" s="84"/>
      <c r="F175" s="84" t="s">
        <v>121</v>
      </c>
      <c r="G175" s="84">
        <v>4</v>
      </c>
      <c r="H175" s="84" t="s">
        <v>46</v>
      </c>
      <c r="I175" s="84" t="s">
        <v>47</v>
      </c>
      <c r="J175" s="84">
        <v>11</v>
      </c>
      <c r="K175" s="84" t="s">
        <v>47</v>
      </c>
      <c r="L175" s="88" t="s">
        <v>50</v>
      </c>
      <c r="M175" s="84" t="s">
        <v>266</v>
      </c>
      <c r="N175" s="84" t="s">
        <v>785</v>
      </c>
      <c r="O175" s="84" t="s">
        <v>753</v>
      </c>
      <c r="P175" s="84"/>
      <c r="Q175" s="84"/>
    </row>
    <row r="176" spans="1:17" s="6" customFormat="1" x14ac:dyDescent="0.25">
      <c r="A176" s="84" t="s">
        <v>779</v>
      </c>
      <c r="B176" s="85">
        <v>44759</v>
      </c>
      <c r="C176" s="86">
        <v>44759</v>
      </c>
      <c r="D176" s="87">
        <v>0.54166666666666663</v>
      </c>
      <c r="E176" s="84"/>
      <c r="F176" s="84" t="s">
        <v>55</v>
      </c>
      <c r="G176" s="84">
        <v>0</v>
      </c>
      <c r="H176" s="84" t="s">
        <v>46</v>
      </c>
      <c r="I176" s="84" t="s">
        <v>120</v>
      </c>
      <c r="J176" s="84">
        <v>3</v>
      </c>
      <c r="K176" s="84" t="s">
        <v>120</v>
      </c>
      <c r="L176" s="88" t="s">
        <v>50</v>
      </c>
      <c r="M176" s="84" t="s">
        <v>266</v>
      </c>
      <c r="N176" s="84" t="s">
        <v>785</v>
      </c>
      <c r="O176" s="84" t="s">
        <v>753</v>
      </c>
      <c r="P176" s="84"/>
      <c r="Q176" s="84"/>
    </row>
    <row r="177" spans="1:17" s="6" customFormat="1" x14ac:dyDescent="0.25">
      <c r="A177" s="84" t="s">
        <v>778</v>
      </c>
      <c r="B177" s="85">
        <v>44759</v>
      </c>
      <c r="C177" s="86">
        <v>44759</v>
      </c>
      <c r="D177" s="87">
        <v>0.625</v>
      </c>
      <c r="E177" s="84"/>
      <c r="F177" s="84" t="s">
        <v>345</v>
      </c>
      <c r="G177" s="84">
        <v>17</v>
      </c>
      <c r="H177" s="84" t="s">
        <v>46</v>
      </c>
      <c r="I177" s="84" t="s">
        <v>348</v>
      </c>
      <c r="J177" s="84">
        <v>2</v>
      </c>
      <c r="K177" s="84" t="s">
        <v>348</v>
      </c>
      <c r="L177" s="88" t="s">
        <v>50</v>
      </c>
      <c r="M177" s="84" t="s">
        <v>266</v>
      </c>
      <c r="N177" s="84" t="s">
        <v>785</v>
      </c>
      <c r="O177" s="84" t="s">
        <v>753</v>
      </c>
      <c r="P177" s="84"/>
      <c r="Q177" s="84"/>
    </row>
    <row r="178" spans="1:17" s="6" customFormat="1" x14ac:dyDescent="0.25">
      <c r="A178" s="84" t="s">
        <v>777</v>
      </c>
      <c r="B178" s="85">
        <v>44759</v>
      </c>
      <c r="C178" s="86">
        <v>44759</v>
      </c>
      <c r="D178" s="87" t="s">
        <v>414</v>
      </c>
      <c r="E178" s="84"/>
      <c r="F178" s="84" t="s">
        <v>240</v>
      </c>
      <c r="G178" s="84">
        <v>0</v>
      </c>
      <c r="H178" s="84" t="s">
        <v>46</v>
      </c>
      <c r="I178" s="84" t="s">
        <v>756</v>
      </c>
      <c r="J178" s="84">
        <v>6</v>
      </c>
      <c r="K178" s="84" t="s">
        <v>414</v>
      </c>
      <c r="L178" s="88" t="s">
        <v>50</v>
      </c>
      <c r="M178" s="84" t="s">
        <v>266</v>
      </c>
      <c r="N178" s="84" t="s">
        <v>785</v>
      </c>
      <c r="O178" s="84" t="s">
        <v>753</v>
      </c>
      <c r="P178" s="84"/>
      <c r="Q178" s="84"/>
    </row>
    <row r="179" spans="1:17" s="6" customFormat="1" x14ac:dyDescent="0.25">
      <c r="A179" s="84" t="s">
        <v>776</v>
      </c>
      <c r="B179" s="85">
        <v>44759</v>
      </c>
      <c r="C179" s="86">
        <v>44759</v>
      </c>
      <c r="D179" s="87">
        <v>0.75</v>
      </c>
      <c r="E179" s="84"/>
      <c r="F179" s="84" t="s">
        <v>56</v>
      </c>
      <c r="G179" s="84">
        <v>0</v>
      </c>
      <c r="H179" s="84" t="s">
        <v>46</v>
      </c>
      <c r="I179" s="84" t="s">
        <v>53</v>
      </c>
      <c r="J179" s="84">
        <v>14</v>
      </c>
      <c r="K179" s="84" t="s">
        <v>53</v>
      </c>
      <c r="L179" s="88" t="s">
        <v>50</v>
      </c>
      <c r="M179" s="84" t="s">
        <v>266</v>
      </c>
      <c r="N179" s="84" t="s">
        <v>785</v>
      </c>
      <c r="O179" s="84" t="s">
        <v>753</v>
      </c>
      <c r="P179" s="84"/>
      <c r="Q179" s="84"/>
    </row>
    <row r="180" spans="1:17" s="6" customFormat="1" x14ac:dyDescent="0.25">
      <c r="A180" s="84" t="s">
        <v>891</v>
      </c>
      <c r="B180" s="85">
        <f t="shared" ref="B180:B185" si="1">+C180</f>
        <v>44760</v>
      </c>
      <c r="C180" s="86">
        <v>44760</v>
      </c>
      <c r="D180" s="87">
        <v>0.79166666666666663</v>
      </c>
      <c r="E180" s="84"/>
      <c r="F180" s="84" t="s">
        <v>55</v>
      </c>
      <c r="G180" s="84">
        <v>15</v>
      </c>
      <c r="H180" s="84" t="s">
        <v>46</v>
      </c>
      <c r="I180" s="84" t="s">
        <v>57</v>
      </c>
      <c r="J180" s="84">
        <v>2</v>
      </c>
      <c r="K180" s="84" t="s">
        <v>57</v>
      </c>
      <c r="L180" s="88" t="s">
        <v>50</v>
      </c>
      <c r="M180" s="84" t="s">
        <v>266</v>
      </c>
      <c r="N180" s="84" t="s">
        <v>874</v>
      </c>
      <c r="O180" s="84" t="s">
        <v>753</v>
      </c>
      <c r="P180" s="84"/>
      <c r="Q180" s="84"/>
    </row>
    <row r="181" spans="1:17" s="6" customFormat="1" x14ac:dyDescent="0.25">
      <c r="A181" s="89" t="s">
        <v>893</v>
      </c>
      <c r="B181" s="160">
        <f t="shared" si="1"/>
        <v>44761</v>
      </c>
      <c r="C181" s="161">
        <v>44761</v>
      </c>
      <c r="D181" s="202">
        <v>0.75</v>
      </c>
      <c r="E181" s="126"/>
      <c r="F181" s="126" t="s">
        <v>274</v>
      </c>
      <c r="G181" s="126"/>
      <c r="H181" s="126" t="s">
        <v>46</v>
      </c>
      <c r="I181" s="126" t="s">
        <v>47</v>
      </c>
      <c r="J181" s="126"/>
      <c r="K181" s="126" t="s">
        <v>47</v>
      </c>
      <c r="L181" s="127" t="s">
        <v>50</v>
      </c>
      <c r="M181" s="84" t="s">
        <v>266</v>
      </c>
      <c r="N181" s="84" t="s">
        <v>874</v>
      </c>
      <c r="O181" s="84" t="s">
        <v>753</v>
      </c>
      <c r="P181" s="84"/>
      <c r="Q181" s="84"/>
    </row>
    <row r="182" spans="1:17" s="6" customFormat="1" x14ac:dyDescent="0.25">
      <c r="A182" s="84" t="s">
        <v>892</v>
      </c>
      <c r="B182" s="85">
        <f t="shared" si="1"/>
        <v>44761</v>
      </c>
      <c r="C182" s="86">
        <v>44761</v>
      </c>
      <c r="D182" s="87">
        <v>0.75</v>
      </c>
      <c r="E182" s="84"/>
      <c r="F182" s="84" t="s">
        <v>58</v>
      </c>
      <c r="G182" s="84">
        <v>16</v>
      </c>
      <c r="H182" s="84" t="s">
        <v>46</v>
      </c>
      <c r="I182" s="84" t="s">
        <v>34</v>
      </c>
      <c r="J182" s="84">
        <v>3</v>
      </c>
      <c r="K182" s="84" t="s">
        <v>34</v>
      </c>
      <c r="L182" s="88" t="s">
        <v>50</v>
      </c>
      <c r="M182" s="84" t="s">
        <v>266</v>
      </c>
      <c r="N182" s="84" t="s">
        <v>874</v>
      </c>
      <c r="O182" s="84" t="s">
        <v>753</v>
      </c>
      <c r="P182" s="84"/>
      <c r="Q182" s="84"/>
    </row>
    <row r="183" spans="1:17" s="6" customFormat="1" x14ac:dyDescent="0.25">
      <c r="A183" s="84" t="s">
        <v>403</v>
      </c>
      <c r="B183" s="85">
        <f t="shared" si="1"/>
        <v>44761</v>
      </c>
      <c r="C183" s="86">
        <v>44761</v>
      </c>
      <c r="D183" s="87">
        <v>0.72916666666666663</v>
      </c>
      <c r="E183" s="84"/>
      <c r="F183" s="84" t="s">
        <v>995</v>
      </c>
      <c r="G183" s="84">
        <v>4</v>
      </c>
      <c r="H183" s="84" t="s">
        <v>46</v>
      </c>
      <c r="I183" s="84" t="s">
        <v>1004</v>
      </c>
      <c r="J183" s="84">
        <v>5</v>
      </c>
      <c r="K183" s="84" t="s">
        <v>905</v>
      </c>
      <c r="L183" s="88" t="s">
        <v>50</v>
      </c>
      <c r="M183" s="84" t="s">
        <v>401</v>
      </c>
      <c r="N183" s="84" t="s">
        <v>402</v>
      </c>
      <c r="O183" s="84" t="s">
        <v>350</v>
      </c>
      <c r="P183" s="84"/>
      <c r="Q183" s="84" t="s">
        <v>409</v>
      </c>
    </row>
    <row r="184" spans="1:17" s="6" customFormat="1" x14ac:dyDescent="0.25">
      <c r="A184" s="84" t="s">
        <v>399</v>
      </c>
      <c r="B184" s="85">
        <f t="shared" si="1"/>
        <v>44761</v>
      </c>
      <c r="C184" s="86">
        <v>44761</v>
      </c>
      <c r="D184" s="87">
        <v>0.72916666666666663</v>
      </c>
      <c r="E184" s="84"/>
      <c r="F184" s="84" t="s">
        <v>1006</v>
      </c>
      <c r="G184" s="84">
        <v>11</v>
      </c>
      <c r="H184" s="84" t="s">
        <v>46</v>
      </c>
      <c r="I184" s="84" t="s">
        <v>1005</v>
      </c>
      <c r="J184" s="84">
        <v>12</v>
      </c>
      <c r="K184" s="84" t="s">
        <v>906</v>
      </c>
      <c r="L184" s="88" t="s">
        <v>50</v>
      </c>
      <c r="M184" s="84" t="s">
        <v>401</v>
      </c>
      <c r="N184" s="84" t="s">
        <v>402</v>
      </c>
      <c r="O184" s="84" t="s">
        <v>350</v>
      </c>
      <c r="P184" s="84"/>
      <c r="Q184" s="84" t="s">
        <v>409</v>
      </c>
    </row>
    <row r="185" spans="1:17" s="6" customFormat="1" x14ac:dyDescent="0.25">
      <c r="A185" s="84" t="s">
        <v>890</v>
      </c>
      <c r="B185" s="85">
        <f t="shared" si="1"/>
        <v>44761</v>
      </c>
      <c r="C185" s="86">
        <v>44761</v>
      </c>
      <c r="D185" s="87">
        <v>0.79166666666666663</v>
      </c>
      <c r="E185" s="84"/>
      <c r="F185" s="84" t="s">
        <v>270</v>
      </c>
      <c r="G185" s="84">
        <v>9</v>
      </c>
      <c r="H185" s="84" t="s">
        <v>46</v>
      </c>
      <c r="I185" s="84" t="s">
        <v>53</v>
      </c>
      <c r="J185" s="84">
        <v>8</v>
      </c>
      <c r="K185" s="84" t="s">
        <v>53</v>
      </c>
      <c r="L185" s="88" t="s">
        <v>50</v>
      </c>
      <c r="M185" s="84" t="s">
        <v>266</v>
      </c>
      <c r="N185" s="84" t="s">
        <v>874</v>
      </c>
      <c r="O185" s="84" t="s">
        <v>753</v>
      </c>
      <c r="P185" s="84"/>
      <c r="Q185" s="84"/>
    </row>
    <row r="186" spans="1:17" s="6" customFormat="1" x14ac:dyDescent="0.25">
      <c r="A186" s="89" t="s">
        <v>780</v>
      </c>
      <c r="B186" s="203">
        <v>44762</v>
      </c>
      <c r="C186" s="204">
        <v>44762</v>
      </c>
      <c r="D186" s="120">
        <v>0.75</v>
      </c>
      <c r="E186" s="89"/>
      <c r="F186" s="89" t="s">
        <v>53</v>
      </c>
      <c r="G186" s="89"/>
      <c r="H186" s="89" t="s">
        <v>46</v>
      </c>
      <c r="I186" s="89" t="s">
        <v>47</v>
      </c>
      <c r="J186" s="89"/>
      <c r="K186" s="89" t="s">
        <v>47</v>
      </c>
      <c r="L186" s="127" t="s">
        <v>50</v>
      </c>
      <c r="M186" s="89" t="s">
        <v>266</v>
      </c>
      <c r="N186" s="89" t="s">
        <v>785</v>
      </c>
      <c r="O186" s="89" t="s">
        <v>753</v>
      </c>
      <c r="P186" s="89"/>
      <c r="Q186" s="89"/>
    </row>
    <row r="187" spans="1:17" s="6" customFormat="1" x14ac:dyDescent="0.25">
      <c r="A187" s="89" t="s">
        <v>784</v>
      </c>
      <c r="B187" s="203">
        <v>44762</v>
      </c>
      <c r="C187" s="204">
        <v>44762</v>
      </c>
      <c r="D187" s="120">
        <v>0.75</v>
      </c>
      <c r="E187" s="89"/>
      <c r="F187" s="89" t="s">
        <v>756</v>
      </c>
      <c r="G187" s="89"/>
      <c r="H187" s="89" t="s">
        <v>46</v>
      </c>
      <c r="I187" s="89" t="s">
        <v>55</v>
      </c>
      <c r="J187" s="89"/>
      <c r="K187" s="80" t="s">
        <v>274</v>
      </c>
      <c r="L187" s="127" t="s">
        <v>50</v>
      </c>
      <c r="M187" s="89" t="s">
        <v>266</v>
      </c>
      <c r="N187" s="89" t="s">
        <v>785</v>
      </c>
      <c r="O187" s="89" t="s">
        <v>753</v>
      </c>
      <c r="P187" s="89"/>
      <c r="Q187" s="89"/>
    </row>
    <row r="188" spans="1:17" s="6" customFormat="1" x14ac:dyDescent="0.25">
      <c r="A188" s="89" t="s">
        <v>782</v>
      </c>
      <c r="B188" s="203">
        <v>44762</v>
      </c>
      <c r="C188" s="204">
        <v>44762</v>
      </c>
      <c r="D188" s="120">
        <v>0.79166666666666663</v>
      </c>
      <c r="E188" s="89"/>
      <c r="F188" s="89" t="s">
        <v>348</v>
      </c>
      <c r="G188" s="89"/>
      <c r="H188" s="89" t="s">
        <v>46</v>
      </c>
      <c r="I188" s="89" t="s">
        <v>56</v>
      </c>
      <c r="J188" s="89"/>
      <c r="K188" s="89" t="s">
        <v>56</v>
      </c>
      <c r="L188" s="127" t="s">
        <v>50</v>
      </c>
      <c r="M188" s="89" t="s">
        <v>266</v>
      </c>
      <c r="N188" s="89" t="s">
        <v>785</v>
      </c>
      <c r="O188" s="89" t="s">
        <v>753</v>
      </c>
      <c r="P188" s="89"/>
      <c r="Q188" s="89"/>
    </row>
    <row r="189" spans="1:17" s="6" customFormat="1" x14ac:dyDescent="0.25">
      <c r="A189" s="89" t="s">
        <v>783</v>
      </c>
      <c r="B189" s="203">
        <v>44762</v>
      </c>
      <c r="C189" s="204">
        <v>44762</v>
      </c>
      <c r="D189" s="120">
        <v>0.79166666666666663</v>
      </c>
      <c r="E189" s="89"/>
      <c r="F189" s="89" t="s">
        <v>121</v>
      </c>
      <c r="G189" s="89"/>
      <c r="H189" s="89" t="s">
        <v>46</v>
      </c>
      <c r="I189" s="89" t="s">
        <v>345</v>
      </c>
      <c r="J189" s="89"/>
      <c r="K189" s="89" t="s">
        <v>345</v>
      </c>
      <c r="L189" s="127" t="s">
        <v>50</v>
      </c>
      <c r="M189" s="89" t="s">
        <v>266</v>
      </c>
      <c r="N189" s="89" t="s">
        <v>785</v>
      </c>
      <c r="O189" s="89" t="s">
        <v>753</v>
      </c>
      <c r="P189" s="89"/>
      <c r="Q189" s="89"/>
    </row>
    <row r="190" spans="1:17" s="6" customFormat="1" x14ac:dyDescent="0.25">
      <c r="A190" s="84" t="s">
        <v>781</v>
      </c>
      <c r="B190" s="85">
        <v>44762</v>
      </c>
      <c r="C190" s="86">
        <v>44762</v>
      </c>
      <c r="D190" s="87" t="s">
        <v>414</v>
      </c>
      <c r="E190" s="84"/>
      <c r="F190" s="84" t="s">
        <v>120</v>
      </c>
      <c r="G190" s="84">
        <v>6</v>
      </c>
      <c r="H190" s="84" t="s">
        <v>46</v>
      </c>
      <c r="I190" s="84" t="s">
        <v>240</v>
      </c>
      <c r="J190" s="84">
        <v>0</v>
      </c>
      <c r="K190" s="84" t="s">
        <v>414</v>
      </c>
      <c r="L190" s="88" t="s">
        <v>50</v>
      </c>
      <c r="M190" s="84" t="s">
        <v>266</v>
      </c>
      <c r="N190" s="84" t="s">
        <v>785</v>
      </c>
      <c r="O190" s="84" t="s">
        <v>753</v>
      </c>
      <c r="P190" s="84"/>
      <c r="Q190" s="84"/>
    </row>
    <row r="191" spans="1:17" s="6" customFormat="1" x14ac:dyDescent="0.25">
      <c r="A191" s="82" t="s">
        <v>405</v>
      </c>
      <c r="B191" s="160">
        <f t="shared" ref="B191:B204" si="2">+C191</f>
        <v>44762</v>
      </c>
      <c r="C191" s="161">
        <v>44762</v>
      </c>
      <c r="D191" s="83">
        <v>0.72916666666666663</v>
      </c>
      <c r="E191" s="82"/>
      <c r="F191" s="82" t="s">
        <v>1006</v>
      </c>
      <c r="G191" s="82"/>
      <c r="H191" s="82" t="s">
        <v>46</v>
      </c>
      <c r="I191" s="82" t="s">
        <v>995</v>
      </c>
      <c r="J191" s="82"/>
      <c r="K191" s="78" t="s">
        <v>905</v>
      </c>
      <c r="L191" s="69" t="s">
        <v>50</v>
      </c>
      <c r="M191" s="82" t="s">
        <v>401</v>
      </c>
      <c r="N191" s="82" t="s">
        <v>402</v>
      </c>
      <c r="O191" s="78" t="s">
        <v>350</v>
      </c>
      <c r="P191" s="82"/>
      <c r="Q191" s="82" t="s">
        <v>409</v>
      </c>
    </row>
    <row r="192" spans="1:17" s="6" customFormat="1" x14ac:dyDescent="0.25">
      <c r="A192" s="82" t="s">
        <v>404</v>
      </c>
      <c r="B192" s="160">
        <f t="shared" si="2"/>
        <v>44762</v>
      </c>
      <c r="C192" s="161">
        <v>44762</v>
      </c>
      <c r="D192" s="83">
        <v>0.72916666666666663</v>
      </c>
      <c r="E192" s="82"/>
      <c r="F192" s="82" t="s">
        <v>1005</v>
      </c>
      <c r="G192" s="82"/>
      <c r="H192" s="82" t="s">
        <v>46</v>
      </c>
      <c r="I192" s="82" t="s">
        <v>1004</v>
      </c>
      <c r="J192" s="82"/>
      <c r="K192" s="82" t="s">
        <v>906</v>
      </c>
      <c r="L192" s="69" t="s">
        <v>50</v>
      </c>
      <c r="M192" s="82" t="s">
        <v>401</v>
      </c>
      <c r="N192" s="82" t="s">
        <v>402</v>
      </c>
      <c r="O192" s="78" t="s">
        <v>350</v>
      </c>
      <c r="P192" s="82"/>
      <c r="Q192" s="82" t="s">
        <v>409</v>
      </c>
    </row>
    <row r="193" spans="1:20" s="6" customFormat="1" x14ac:dyDescent="0.25">
      <c r="A193" s="70" t="s">
        <v>896</v>
      </c>
      <c r="B193" s="71">
        <f t="shared" si="2"/>
        <v>44763</v>
      </c>
      <c r="C193" s="72">
        <v>44763</v>
      </c>
      <c r="D193" s="73">
        <v>0.75</v>
      </c>
      <c r="E193" s="70"/>
      <c r="F193" s="70" t="s">
        <v>53</v>
      </c>
      <c r="G193" s="70"/>
      <c r="H193" s="70" t="s">
        <v>46</v>
      </c>
      <c r="I193" s="70" t="s">
        <v>55</v>
      </c>
      <c r="J193" s="70"/>
      <c r="K193" s="70" t="s">
        <v>55</v>
      </c>
      <c r="L193" s="69" t="s">
        <v>50</v>
      </c>
      <c r="M193" s="74" t="s">
        <v>266</v>
      </c>
      <c r="N193" s="70" t="s">
        <v>874</v>
      </c>
      <c r="O193" s="70" t="s">
        <v>753</v>
      </c>
      <c r="P193" s="70"/>
      <c r="Q193" s="70"/>
    </row>
    <row r="194" spans="1:20" s="6" customFormat="1" x14ac:dyDescent="0.25">
      <c r="A194" s="70" t="s">
        <v>894</v>
      </c>
      <c r="B194" s="71">
        <f t="shared" si="2"/>
        <v>44763</v>
      </c>
      <c r="C194" s="72">
        <v>44763</v>
      </c>
      <c r="D194" s="73">
        <v>0.75</v>
      </c>
      <c r="E194" s="70"/>
      <c r="F194" s="70" t="s">
        <v>58</v>
      </c>
      <c r="G194" s="70"/>
      <c r="H194" s="70" t="s">
        <v>46</v>
      </c>
      <c r="I194" s="70" t="s">
        <v>274</v>
      </c>
      <c r="J194" s="70"/>
      <c r="K194" s="70" t="s">
        <v>274</v>
      </c>
      <c r="L194" s="69" t="s">
        <v>50</v>
      </c>
      <c r="M194" s="74" t="s">
        <v>266</v>
      </c>
      <c r="N194" s="70" t="s">
        <v>874</v>
      </c>
      <c r="O194" s="70" t="s">
        <v>753</v>
      </c>
      <c r="P194" s="70"/>
      <c r="Q194" s="70"/>
    </row>
    <row r="195" spans="1:20" s="6" customFormat="1" x14ac:dyDescent="0.25">
      <c r="A195" s="70" t="s">
        <v>895</v>
      </c>
      <c r="B195" s="71">
        <f t="shared" si="2"/>
        <v>44763</v>
      </c>
      <c r="C195" s="72">
        <v>44763</v>
      </c>
      <c r="D195" s="73">
        <v>0.75</v>
      </c>
      <c r="E195" s="70"/>
      <c r="F195" s="126" t="s">
        <v>57</v>
      </c>
      <c r="G195" s="70"/>
      <c r="H195" s="70" t="s">
        <v>46</v>
      </c>
      <c r="I195" s="80" t="s">
        <v>34</v>
      </c>
      <c r="J195" s="70"/>
      <c r="K195" s="80" t="s">
        <v>34</v>
      </c>
      <c r="L195" s="69" t="s">
        <v>50</v>
      </c>
      <c r="M195" s="74" t="s">
        <v>266</v>
      </c>
      <c r="N195" s="70" t="s">
        <v>874</v>
      </c>
      <c r="O195" s="70" t="s">
        <v>753</v>
      </c>
      <c r="P195" s="70"/>
      <c r="Q195" s="70"/>
    </row>
    <row r="196" spans="1:20" s="6" customFormat="1" x14ac:dyDescent="0.25">
      <c r="A196" s="70" t="s">
        <v>897</v>
      </c>
      <c r="B196" s="71">
        <f t="shared" si="2"/>
        <v>44763</v>
      </c>
      <c r="C196" s="72">
        <v>44763</v>
      </c>
      <c r="D196" s="73">
        <v>0.79166666666666663</v>
      </c>
      <c r="E196" s="70"/>
      <c r="F196" s="70" t="s">
        <v>47</v>
      </c>
      <c r="G196" s="70"/>
      <c r="H196" s="70" t="s">
        <v>46</v>
      </c>
      <c r="I196" s="70" t="s">
        <v>270</v>
      </c>
      <c r="J196" s="70"/>
      <c r="K196" s="70" t="s">
        <v>270</v>
      </c>
      <c r="L196" s="69" t="s">
        <v>50</v>
      </c>
      <c r="M196" s="74" t="s">
        <v>266</v>
      </c>
      <c r="N196" s="70" t="s">
        <v>874</v>
      </c>
      <c r="O196" s="70" t="s">
        <v>753</v>
      </c>
      <c r="P196" s="70"/>
      <c r="Q196" s="70"/>
    </row>
    <row r="197" spans="1:20" s="6" customFormat="1" x14ac:dyDescent="0.25">
      <c r="A197" s="82" t="s">
        <v>406</v>
      </c>
      <c r="B197" s="160">
        <f t="shared" si="2"/>
        <v>44763</v>
      </c>
      <c r="C197" s="161">
        <v>44763</v>
      </c>
      <c r="D197" s="83">
        <v>0.72916666666666663</v>
      </c>
      <c r="E197" s="82"/>
      <c r="F197" s="82" t="s">
        <v>61</v>
      </c>
      <c r="G197" s="82"/>
      <c r="H197" s="82" t="s">
        <v>46</v>
      </c>
      <c r="I197" s="82" t="s">
        <v>63</v>
      </c>
      <c r="J197" s="82"/>
      <c r="K197" s="82" t="s">
        <v>906</v>
      </c>
      <c r="L197" s="69" t="s">
        <v>50</v>
      </c>
      <c r="M197" s="82" t="s">
        <v>401</v>
      </c>
      <c r="N197" s="82" t="s">
        <v>402</v>
      </c>
      <c r="O197" s="78" t="s">
        <v>350</v>
      </c>
      <c r="P197" s="82"/>
      <c r="Q197" s="82" t="s">
        <v>409</v>
      </c>
    </row>
    <row r="198" spans="1:20" s="6" customFormat="1" x14ac:dyDescent="0.25">
      <c r="A198" s="100" t="s">
        <v>800</v>
      </c>
      <c r="B198" s="162">
        <f t="shared" si="2"/>
        <v>44763</v>
      </c>
      <c r="C198" s="163">
        <v>44763</v>
      </c>
      <c r="D198" s="164">
        <v>0.75</v>
      </c>
      <c r="E198" s="164"/>
      <c r="F198" s="159" t="s">
        <v>1002</v>
      </c>
      <c r="G198" s="159"/>
      <c r="H198" s="159" t="s">
        <v>46</v>
      </c>
      <c r="I198" s="159" t="s">
        <v>796</v>
      </c>
      <c r="J198" s="100"/>
      <c r="K198" s="100" t="s">
        <v>9</v>
      </c>
      <c r="L198" s="99" t="s">
        <v>50</v>
      </c>
      <c r="M198" s="100" t="s">
        <v>266</v>
      </c>
      <c r="N198" s="100" t="s">
        <v>785</v>
      </c>
      <c r="O198" s="100" t="s">
        <v>753</v>
      </c>
      <c r="P198" s="100"/>
      <c r="Q198" s="100"/>
      <c r="R198" s="96"/>
      <c r="S198" s="96"/>
      <c r="T198" s="96"/>
    </row>
    <row r="199" spans="1:20" s="6" customFormat="1" x14ac:dyDescent="0.25">
      <c r="A199" s="82" t="s">
        <v>407</v>
      </c>
      <c r="B199" s="160">
        <f t="shared" si="2"/>
        <v>44764</v>
      </c>
      <c r="C199" s="161">
        <v>44764</v>
      </c>
      <c r="D199" s="83">
        <v>0.72916666666666663</v>
      </c>
      <c r="E199" s="82"/>
      <c r="F199" s="82" t="s">
        <v>60</v>
      </c>
      <c r="G199" s="82"/>
      <c r="H199" s="82" t="s">
        <v>46</v>
      </c>
      <c r="I199" s="82" t="s">
        <v>62</v>
      </c>
      <c r="J199" s="82"/>
      <c r="K199" s="82" t="s">
        <v>906</v>
      </c>
      <c r="L199" s="69" t="s">
        <v>50</v>
      </c>
      <c r="M199" s="82" t="s">
        <v>401</v>
      </c>
      <c r="N199" s="82" t="s">
        <v>402</v>
      </c>
      <c r="O199" s="78" t="s">
        <v>350</v>
      </c>
      <c r="P199" s="82" t="s">
        <v>118</v>
      </c>
      <c r="Q199" s="82" t="s">
        <v>409</v>
      </c>
    </row>
    <row r="200" spans="1:20" s="6" customFormat="1" x14ac:dyDescent="0.25">
      <c r="A200" s="82" t="s">
        <v>408</v>
      </c>
      <c r="B200" s="160">
        <f t="shared" si="2"/>
        <v>44765</v>
      </c>
      <c r="C200" s="161">
        <v>44765</v>
      </c>
      <c r="D200" s="79">
        <v>0.41666666666666669</v>
      </c>
      <c r="E200" s="82"/>
      <c r="F200" s="82" t="s">
        <v>66</v>
      </c>
      <c r="G200" s="82"/>
      <c r="H200" s="82" t="s">
        <v>46</v>
      </c>
      <c r="I200" s="82" t="s">
        <v>105</v>
      </c>
      <c r="J200" s="82"/>
      <c r="K200" s="82" t="s">
        <v>906</v>
      </c>
      <c r="L200" s="69" t="s">
        <v>50</v>
      </c>
      <c r="M200" s="82" t="s">
        <v>401</v>
      </c>
      <c r="N200" s="82" t="s">
        <v>402</v>
      </c>
      <c r="O200" s="78" t="s">
        <v>350</v>
      </c>
      <c r="P200" s="82" t="s">
        <v>70</v>
      </c>
      <c r="Q200" s="82" t="s">
        <v>213</v>
      </c>
    </row>
    <row r="201" spans="1:20" s="6" customFormat="1" x14ac:dyDescent="0.25">
      <c r="A201" s="97" t="s">
        <v>899</v>
      </c>
      <c r="B201" s="98">
        <f t="shared" si="2"/>
        <v>44765</v>
      </c>
      <c r="C201" s="94">
        <v>44765</v>
      </c>
      <c r="D201" s="95"/>
      <c r="E201" s="97"/>
      <c r="F201" s="97" t="s">
        <v>789</v>
      </c>
      <c r="G201" s="97"/>
      <c r="H201" s="97" t="s">
        <v>46</v>
      </c>
      <c r="I201" s="97" t="s">
        <v>790</v>
      </c>
      <c r="J201" s="97"/>
      <c r="K201" s="97" t="s">
        <v>9</v>
      </c>
      <c r="L201" s="69" t="s">
        <v>50</v>
      </c>
      <c r="M201" s="97" t="s">
        <v>266</v>
      </c>
      <c r="N201" s="97" t="s">
        <v>874</v>
      </c>
      <c r="O201" s="97" t="s">
        <v>753</v>
      </c>
      <c r="P201" s="97"/>
      <c r="Q201" s="97"/>
    </row>
    <row r="202" spans="1:20" s="6" customFormat="1" x14ac:dyDescent="0.25">
      <c r="A202" s="97" t="s">
        <v>900</v>
      </c>
      <c r="B202" s="98">
        <f t="shared" si="2"/>
        <v>44765</v>
      </c>
      <c r="C202" s="94">
        <v>44765</v>
      </c>
      <c r="D202" s="95"/>
      <c r="E202" s="97"/>
      <c r="F202" s="97" t="s">
        <v>791</v>
      </c>
      <c r="G202" s="97"/>
      <c r="H202" s="97" t="s">
        <v>46</v>
      </c>
      <c r="I202" s="97" t="s">
        <v>792</v>
      </c>
      <c r="J202" s="97"/>
      <c r="K202" s="97" t="s">
        <v>9</v>
      </c>
      <c r="L202" s="69" t="s">
        <v>50</v>
      </c>
      <c r="M202" s="97" t="s">
        <v>266</v>
      </c>
      <c r="N202" s="97" t="s">
        <v>874</v>
      </c>
      <c r="O202" s="97" t="s">
        <v>753</v>
      </c>
      <c r="P202" s="97"/>
      <c r="Q202" s="97"/>
    </row>
    <row r="203" spans="1:20" s="6" customFormat="1" x14ac:dyDescent="0.25">
      <c r="A203" s="100" t="s">
        <v>902</v>
      </c>
      <c r="B203" s="101">
        <f t="shared" si="2"/>
        <v>44765</v>
      </c>
      <c r="C203" s="103">
        <v>44765</v>
      </c>
      <c r="D203" s="102"/>
      <c r="E203" s="102"/>
      <c r="F203" s="100" t="s">
        <v>796</v>
      </c>
      <c r="G203" s="100"/>
      <c r="H203" s="100" t="s">
        <v>46</v>
      </c>
      <c r="I203" s="100" t="s">
        <v>797</v>
      </c>
      <c r="J203" s="100"/>
      <c r="K203" s="100" t="s">
        <v>9</v>
      </c>
      <c r="L203" s="99" t="s">
        <v>50</v>
      </c>
      <c r="M203" s="100" t="s">
        <v>266</v>
      </c>
      <c r="N203" s="100" t="s">
        <v>874</v>
      </c>
      <c r="O203" s="100" t="s">
        <v>753</v>
      </c>
      <c r="P203" s="100"/>
      <c r="Q203" s="100"/>
      <c r="R203" s="96"/>
      <c r="S203" s="96"/>
      <c r="T203" s="96"/>
    </row>
    <row r="204" spans="1:20" s="6" customFormat="1" x14ac:dyDescent="0.25">
      <c r="A204" s="100" t="s">
        <v>903</v>
      </c>
      <c r="B204" s="101">
        <f t="shared" si="2"/>
        <v>44765</v>
      </c>
      <c r="C204" s="103">
        <v>44765</v>
      </c>
      <c r="D204" s="102"/>
      <c r="E204" s="102"/>
      <c r="F204" s="100" t="s">
        <v>798</v>
      </c>
      <c r="G204" s="100"/>
      <c r="H204" s="100" t="s">
        <v>46</v>
      </c>
      <c r="I204" s="100" t="s">
        <v>799</v>
      </c>
      <c r="J204" s="100"/>
      <c r="K204" s="100" t="s">
        <v>9</v>
      </c>
      <c r="L204" s="99" t="s">
        <v>50</v>
      </c>
      <c r="M204" s="100" t="s">
        <v>266</v>
      </c>
      <c r="N204" s="100" t="s">
        <v>874</v>
      </c>
      <c r="O204" s="100" t="s">
        <v>753</v>
      </c>
      <c r="P204" s="100"/>
      <c r="Q204" s="100"/>
      <c r="R204" s="96"/>
      <c r="S204" s="96"/>
      <c r="T204" s="96"/>
    </row>
    <row r="205" spans="1:20" s="6" customFormat="1" x14ac:dyDescent="0.25">
      <c r="A205" s="97" t="s">
        <v>786</v>
      </c>
      <c r="B205" s="98">
        <v>44765</v>
      </c>
      <c r="C205" s="94">
        <v>44765</v>
      </c>
      <c r="D205" s="95"/>
      <c r="E205" s="97"/>
      <c r="F205" s="97" t="s">
        <v>789</v>
      </c>
      <c r="G205" s="97"/>
      <c r="H205" s="97" t="s">
        <v>46</v>
      </c>
      <c r="I205" s="97" t="s">
        <v>790</v>
      </c>
      <c r="J205" s="97"/>
      <c r="K205" s="97" t="s">
        <v>9</v>
      </c>
      <c r="L205" s="99" t="s">
        <v>50</v>
      </c>
      <c r="M205" s="97" t="s">
        <v>266</v>
      </c>
      <c r="N205" s="97" t="s">
        <v>785</v>
      </c>
      <c r="O205" s="97" t="s">
        <v>753</v>
      </c>
      <c r="P205" s="97"/>
      <c r="Q205" s="97"/>
    </row>
    <row r="206" spans="1:20" s="6" customFormat="1" x14ac:dyDescent="0.25">
      <c r="A206" s="97" t="s">
        <v>787</v>
      </c>
      <c r="B206" s="98">
        <v>44765</v>
      </c>
      <c r="C206" s="94">
        <v>44765</v>
      </c>
      <c r="D206" s="95"/>
      <c r="E206" s="97"/>
      <c r="F206" s="97" t="s">
        <v>791</v>
      </c>
      <c r="G206" s="97"/>
      <c r="H206" s="97" t="s">
        <v>46</v>
      </c>
      <c r="I206" s="97" t="s">
        <v>792</v>
      </c>
      <c r="J206" s="97"/>
      <c r="K206" s="97" t="s">
        <v>9</v>
      </c>
      <c r="L206" s="99" t="s">
        <v>50</v>
      </c>
      <c r="M206" s="97" t="s">
        <v>266</v>
      </c>
      <c r="N206" s="97" t="s">
        <v>785</v>
      </c>
      <c r="O206" s="97" t="s">
        <v>753</v>
      </c>
      <c r="P206" s="97"/>
      <c r="Q206" s="97"/>
    </row>
    <row r="207" spans="1:20" s="6" customFormat="1" x14ac:dyDescent="0.25">
      <c r="A207" s="100" t="s">
        <v>801</v>
      </c>
      <c r="B207" s="101">
        <v>44765</v>
      </c>
      <c r="C207" s="103">
        <v>44765</v>
      </c>
      <c r="D207" s="102"/>
      <c r="E207" s="102"/>
      <c r="F207" s="100" t="s">
        <v>803</v>
      </c>
      <c r="G207" s="100"/>
      <c r="H207" s="100" t="s">
        <v>46</v>
      </c>
      <c r="I207" s="100" t="s">
        <v>797</v>
      </c>
      <c r="J207" s="100"/>
      <c r="K207" s="100" t="s">
        <v>9</v>
      </c>
      <c r="L207" s="99" t="s">
        <v>50</v>
      </c>
      <c r="M207" s="100" t="s">
        <v>266</v>
      </c>
      <c r="N207" s="100" t="s">
        <v>785</v>
      </c>
      <c r="O207" s="100" t="s">
        <v>753</v>
      </c>
      <c r="P207" s="100"/>
      <c r="Q207" s="100"/>
      <c r="R207" s="96"/>
      <c r="S207" s="96"/>
      <c r="T207" s="96"/>
    </row>
    <row r="208" spans="1:20" s="6" customFormat="1" x14ac:dyDescent="0.25">
      <c r="A208" s="100" t="s">
        <v>802</v>
      </c>
      <c r="B208" s="101">
        <v>44765</v>
      </c>
      <c r="C208" s="103">
        <v>44765</v>
      </c>
      <c r="D208" s="102"/>
      <c r="E208" s="102"/>
      <c r="F208" s="100" t="s">
        <v>798</v>
      </c>
      <c r="G208" s="100"/>
      <c r="H208" s="100" t="s">
        <v>46</v>
      </c>
      <c r="I208" s="100" t="s">
        <v>799</v>
      </c>
      <c r="J208" s="100"/>
      <c r="K208" s="100" t="s">
        <v>9</v>
      </c>
      <c r="L208" s="99" t="s">
        <v>50</v>
      </c>
      <c r="M208" s="100" t="s">
        <v>266</v>
      </c>
      <c r="N208" s="100" t="s">
        <v>785</v>
      </c>
      <c r="O208" s="100" t="s">
        <v>753</v>
      </c>
      <c r="P208" s="100"/>
      <c r="Q208" s="100"/>
      <c r="R208" s="96"/>
      <c r="S208" s="96"/>
      <c r="T208" s="96"/>
    </row>
    <row r="209" spans="1:20" s="6" customFormat="1" x14ac:dyDescent="0.25">
      <c r="A209" s="100" t="s">
        <v>1001</v>
      </c>
      <c r="B209" s="101">
        <v>44766</v>
      </c>
      <c r="C209" s="103">
        <v>44766</v>
      </c>
      <c r="D209" s="102">
        <v>0.54166666666666663</v>
      </c>
      <c r="E209" s="102"/>
      <c r="F209" s="100" t="s">
        <v>1003</v>
      </c>
      <c r="G209" s="100"/>
      <c r="H209" s="100" t="s">
        <v>46</v>
      </c>
      <c r="I209" s="100" t="s">
        <v>803</v>
      </c>
      <c r="J209" s="100"/>
      <c r="K209" s="100" t="s">
        <v>276</v>
      </c>
      <c r="L209" s="99" t="s">
        <v>50</v>
      </c>
      <c r="M209" s="100" t="s">
        <v>266</v>
      </c>
      <c r="N209" s="100" t="s">
        <v>785</v>
      </c>
      <c r="O209" s="78" t="s">
        <v>350</v>
      </c>
      <c r="P209" s="100" t="s">
        <v>805</v>
      </c>
      <c r="Q209" s="100"/>
      <c r="R209" s="96"/>
      <c r="S209" s="96"/>
      <c r="T209" s="96"/>
    </row>
    <row r="210" spans="1:20" s="6" customFormat="1" x14ac:dyDescent="0.25">
      <c r="A210" s="97" t="s">
        <v>788</v>
      </c>
      <c r="B210" s="98">
        <v>44766</v>
      </c>
      <c r="C210" s="94">
        <v>44766</v>
      </c>
      <c r="D210" s="95">
        <v>0.625</v>
      </c>
      <c r="E210" s="97"/>
      <c r="F210" s="97" t="s">
        <v>793</v>
      </c>
      <c r="G210" s="97"/>
      <c r="H210" s="97" t="s">
        <v>46</v>
      </c>
      <c r="I210" s="97" t="s">
        <v>794</v>
      </c>
      <c r="J210" s="97"/>
      <c r="K210" s="97" t="s">
        <v>276</v>
      </c>
      <c r="L210" s="99" t="s">
        <v>50</v>
      </c>
      <c r="M210" s="97" t="s">
        <v>266</v>
      </c>
      <c r="N210" s="97" t="s">
        <v>785</v>
      </c>
      <c r="O210" s="78" t="s">
        <v>350</v>
      </c>
      <c r="P210" s="97" t="s">
        <v>795</v>
      </c>
      <c r="Q210" s="97"/>
    </row>
    <row r="211" spans="1:20" s="6" customFormat="1" x14ac:dyDescent="0.25">
      <c r="A211" s="100" t="s">
        <v>904</v>
      </c>
      <c r="B211" s="101">
        <f>+C211</f>
        <v>44766</v>
      </c>
      <c r="C211" s="103">
        <v>44766</v>
      </c>
      <c r="D211" s="102">
        <v>0.72916666666666663</v>
      </c>
      <c r="E211" s="102"/>
      <c r="F211" s="100" t="s">
        <v>803</v>
      </c>
      <c r="G211" s="100"/>
      <c r="H211" s="100" t="s">
        <v>46</v>
      </c>
      <c r="I211" s="100" t="s">
        <v>804</v>
      </c>
      <c r="J211" s="100"/>
      <c r="K211" s="100" t="s">
        <v>48</v>
      </c>
      <c r="L211" s="99" t="s">
        <v>50</v>
      </c>
      <c r="M211" s="100" t="s">
        <v>266</v>
      </c>
      <c r="N211" s="100" t="s">
        <v>874</v>
      </c>
      <c r="O211" s="78" t="s">
        <v>350</v>
      </c>
      <c r="P211" s="100" t="s">
        <v>805</v>
      </c>
      <c r="Q211" s="100"/>
      <c r="R211" s="96"/>
      <c r="S211" s="96"/>
      <c r="T211" s="96"/>
    </row>
    <row r="212" spans="1:20" s="6" customFormat="1" x14ac:dyDescent="0.25">
      <c r="A212" s="97" t="s">
        <v>901</v>
      </c>
      <c r="B212" s="98">
        <f>+C212</f>
        <v>44766</v>
      </c>
      <c r="C212" s="94">
        <v>44766</v>
      </c>
      <c r="D212" s="95">
        <v>0.8125</v>
      </c>
      <c r="E212" s="97"/>
      <c r="F212" s="97" t="s">
        <v>793</v>
      </c>
      <c r="G212" s="97"/>
      <c r="H212" s="97" t="s">
        <v>46</v>
      </c>
      <c r="I212" s="97" t="s">
        <v>794</v>
      </c>
      <c r="J212" s="97"/>
      <c r="K212" s="97" t="s">
        <v>48</v>
      </c>
      <c r="L212" s="69" t="s">
        <v>50</v>
      </c>
      <c r="M212" s="97" t="s">
        <v>266</v>
      </c>
      <c r="N212" s="97" t="s">
        <v>874</v>
      </c>
      <c r="O212" s="78" t="s">
        <v>350</v>
      </c>
      <c r="P212" s="97" t="s">
        <v>795</v>
      </c>
      <c r="Q212" s="97"/>
    </row>
  </sheetData>
  <autoFilter ref="A1:Q212" xr:uid="{00000000-0009-0000-0000-000002000000}">
    <filterColumn colId="5" showButton="0"/>
    <filterColumn colId="6" showButton="0"/>
    <filterColumn colId="7" showButton="0"/>
    <filterColumn colId="8" showButton="0"/>
  </autoFilter>
  <sortState xmlns:xlrd2="http://schemas.microsoft.com/office/spreadsheetml/2017/richdata2" ref="A2:W214">
    <sortCondition ref="C2:C214"/>
    <sortCondition ref="L2:L214"/>
    <sortCondition ref="K2:K214"/>
    <sortCondition ref="D2:D214"/>
    <sortCondition ref="A2:A214"/>
  </sortState>
  <mergeCells count="1">
    <mergeCell ref="F1:J1"/>
  </mergeCells>
  <conditionalFormatting sqref="L1:M1 L8:M8 M7:M8 L48 O7:O8 L125:M125 O125 O77 L77:M77 L91:M91 O91 O168 L168:M168 L213:M1048576 L138 O180:O181 L180:M181">
    <cfRule type="cellIs" dxfId="1489" priority="3608" operator="equal">
      <formula>"Softball"</formula>
    </cfRule>
    <cfRule type="cellIs" dxfId="1488" priority="3609" operator="equal">
      <formula>"Baseball"</formula>
    </cfRule>
  </conditionalFormatting>
  <conditionalFormatting sqref="O1 O168 O213:O1048576 O180:O181">
    <cfRule type="cellIs" dxfId="1487" priority="3147" operator="equal">
      <formula>"Norton"</formula>
    </cfRule>
    <cfRule type="cellIs" dxfId="1486" priority="3607" operator="equal">
      <formula>"D27"</formula>
    </cfRule>
  </conditionalFormatting>
  <conditionalFormatting sqref="L3:M5 M2:M5">
    <cfRule type="cellIs" dxfId="1485" priority="2285" operator="equal">
      <formula>"Softball"</formula>
    </cfRule>
    <cfRule type="cellIs" dxfId="1484" priority="2286" operator="equal">
      <formula>"Baseball"</formula>
    </cfRule>
  </conditionalFormatting>
  <conditionalFormatting sqref="O3:O5">
    <cfRule type="cellIs" dxfId="1483" priority="2283" operator="equal">
      <formula>"Norton"</formula>
    </cfRule>
    <cfRule type="cellIs" dxfId="1482" priority="2284" operator="equal">
      <formula>"D27"</formula>
    </cfRule>
  </conditionalFormatting>
  <conditionalFormatting sqref="O2:O5">
    <cfRule type="cellIs" dxfId="1481" priority="2281" operator="equal">
      <formula>"Softball"</formula>
    </cfRule>
    <cfRule type="cellIs" dxfId="1480" priority="2282" operator="equal">
      <formula>"Baseball"</formula>
    </cfRule>
  </conditionalFormatting>
  <conditionalFormatting sqref="L2:L5">
    <cfRule type="cellIs" dxfId="1479" priority="2279" operator="equal">
      <formula>"Softball"</formula>
    </cfRule>
    <cfRule type="cellIs" dxfId="1478" priority="2280" operator="equal">
      <formula>"Baseball"</formula>
    </cfRule>
  </conditionalFormatting>
  <conditionalFormatting sqref="O6 L6:M6">
    <cfRule type="cellIs" dxfId="1477" priority="1935" operator="equal">
      <formula>"Softball"</formula>
    </cfRule>
    <cfRule type="cellIs" dxfId="1476" priority="1936" operator="equal">
      <formula>"Baseball"</formula>
    </cfRule>
  </conditionalFormatting>
  <conditionalFormatting sqref="L6:M6">
    <cfRule type="cellIs" dxfId="1475" priority="1933" operator="equal">
      <formula>"Softball"</formula>
    </cfRule>
    <cfRule type="cellIs" dxfId="1474" priority="1934" operator="equal">
      <formula>"Baseball"</formula>
    </cfRule>
  </conditionalFormatting>
  <conditionalFormatting sqref="L6">
    <cfRule type="cellIs" dxfId="1473" priority="1931" operator="equal">
      <formula>"Softball"</formula>
    </cfRule>
    <cfRule type="cellIs" dxfId="1472" priority="1932" operator="equal">
      <formula>"Baseball"</formula>
    </cfRule>
  </conditionalFormatting>
  <conditionalFormatting sqref="L7:L8">
    <cfRule type="cellIs" dxfId="1471" priority="1929" operator="equal">
      <formula>"Softball"</formula>
    </cfRule>
    <cfRule type="cellIs" dxfId="1470" priority="1930" operator="equal">
      <formula>"Baseball"</formula>
    </cfRule>
  </conditionalFormatting>
  <conditionalFormatting sqref="L7:L8">
    <cfRule type="cellIs" dxfId="1469" priority="1927" operator="equal">
      <formula>"Softball"</formula>
    </cfRule>
    <cfRule type="cellIs" dxfId="1468" priority="1928" operator="equal">
      <formula>"Baseball"</formula>
    </cfRule>
  </conditionalFormatting>
  <conditionalFormatting sqref="L7:L8">
    <cfRule type="cellIs" dxfId="1467" priority="1925" operator="equal">
      <formula>"Softball"</formula>
    </cfRule>
    <cfRule type="cellIs" dxfId="1466" priority="1926" operator="equal">
      <formula>"Baseball"</formula>
    </cfRule>
  </conditionalFormatting>
  <conditionalFormatting sqref="L48:M48">
    <cfRule type="cellIs" dxfId="1465" priority="1909" operator="equal">
      <formula>"Softball"</formula>
    </cfRule>
    <cfRule type="cellIs" dxfId="1464" priority="1910" operator="equal">
      <formula>"Baseball"</formula>
    </cfRule>
  </conditionalFormatting>
  <conditionalFormatting sqref="L48:M48">
    <cfRule type="cellIs" dxfId="1463" priority="1907" operator="equal">
      <formula>"Softball"</formula>
    </cfRule>
    <cfRule type="cellIs" dxfId="1462" priority="1908" operator="equal">
      <formula>"Baseball"</formula>
    </cfRule>
  </conditionalFormatting>
  <conditionalFormatting sqref="O48">
    <cfRule type="cellIs" dxfId="1461" priority="1903" operator="equal">
      <formula>"Softball"</formula>
    </cfRule>
    <cfRule type="cellIs" dxfId="1460" priority="1904" operator="equal">
      <formula>"Baseball"</formula>
    </cfRule>
  </conditionalFormatting>
  <conditionalFormatting sqref="O77">
    <cfRule type="cellIs" dxfId="1459" priority="1835" operator="equal">
      <formula>"Softball"</formula>
    </cfRule>
    <cfRule type="cellIs" dxfId="1458" priority="1836" operator="equal">
      <formula>"Baseball"</formula>
    </cfRule>
  </conditionalFormatting>
  <conditionalFormatting sqref="L9:M9 O9">
    <cfRule type="cellIs" dxfId="1457" priority="1541" operator="equal">
      <formula>"Softball"</formula>
    </cfRule>
    <cfRule type="cellIs" dxfId="1456" priority="1542" operator="equal">
      <formula>"Baseball"</formula>
    </cfRule>
  </conditionalFormatting>
  <conditionalFormatting sqref="L9">
    <cfRule type="cellIs" dxfId="1455" priority="1539" operator="equal">
      <formula>"Softball"</formula>
    </cfRule>
    <cfRule type="cellIs" dxfId="1454" priority="1540" operator="equal">
      <formula>"Baseball"</formula>
    </cfRule>
  </conditionalFormatting>
  <conditionalFormatting sqref="L9">
    <cfRule type="cellIs" dxfId="1453" priority="1537" operator="equal">
      <formula>"Softball"</formula>
    </cfRule>
    <cfRule type="cellIs" dxfId="1452" priority="1538" operator="equal">
      <formula>"Baseball"</formula>
    </cfRule>
  </conditionalFormatting>
  <conditionalFormatting sqref="L9">
    <cfRule type="cellIs" dxfId="1451" priority="1535" operator="equal">
      <formula>"Softball"</formula>
    </cfRule>
    <cfRule type="cellIs" dxfId="1450" priority="1536" operator="equal">
      <formula>"Baseball"</formula>
    </cfRule>
  </conditionalFormatting>
  <conditionalFormatting sqref="L10:M10 O10">
    <cfRule type="cellIs" dxfId="1449" priority="1533" operator="equal">
      <formula>"Softball"</formula>
    </cfRule>
    <cfRule type="cellIs" dxfId="1448" priority="1534" operator="equal">
      <formula>"Baseball"</formula>
    </cfRule>
  </conditionalFormatting>
  <conditionalFormatting sqref="L10">
    <cfRule type="cellIs" dxfId="1447" priority="1531" operator="equal">
      <formula>"Softball"</formula>
    </cfRule>
    <cfRule type="cellIs" dxfId="1446" priority="1532" operator="equal">
      <formula>"Baseball"</formula>
    </cfRule>
  </conditionalFormatting>
  <conditionalFormatting sqref="L10">
    <cfRule type="cellIs" dxfId="1445" priority="1529" operator="equal">
      <formula>"Softball"</formula>
    </cfRule>
    <cfRule type="cellIs" dxfId="1444" priority="1530" operator="equal">
      <formula>"Baseball"</formula>
    </cfRule>
  </conditionalFormatting>
  <conditionalFormatting sqref="L10">
    <cfRule type="cellIs" dxfId="1443" priority="1527" operator="equal">
      <formula>"Softball"</formula>
    </cfRule>
    <cfRule type="cellIs" dxfId="1442" priority="1528" operator="equal">
      <formula>"Baseball"</formula>
    </cfRule>
  </conditionalFormatting>
  <conditionalFormatting sqref="L12:M12 O12">
    <cfRule type="cellIs" dxfId="1441" priority="1489" operator="equal">
      <formula>"Softball"</formula>
    </cfRule>
    <cfRule type="cellIs" dxfId="1440" priority="1490" operator="equal">
      <formula>"Baseball"</formula>
    </cfRule>
  </conditionalFormatting>
  <conditionalFormatting sqref="L12">
    <cfRule type="cellIs" dxfId="1439" priority="1487" operator="equal">
      <formula>"Softball"</formula>
    </cfRule>
    <cfRule type="cellIs" dxfId="1438" priority="1488" operator="equal">
      <formula>"Baseball"</formula>
    </cfRule>
  </conditionalFormatting>
  <conditionalFormatting sqref="L12">
    <cfRule type="cellIs" dxfId="1437" priority="1485" operator="equal">
      <formula>"Softball"</formula>
    </cfRule>
    <cfRule type="cellIs" dxfId="1436" priority="1486" operator="equal">
      <formula>"Baseball"</formula>
    </cfRule>
  </conditionalFormatting>
  <conditionalFormatting sqref="L12">
    <cfRule type="cellIs" dxfId="1435" priority="1483" operator="equal">
      <formula>"Softball"</formula>
    </cfRule>
    <cfRule type="cellIs" dxfId="1434" priority="1484" operator="equal">
      <formula>"Baseball"</formula>
    </cfRule>
  </conditionalFormatting>
  <conditionalFormatting sqref="L15:M15 O15">
    <cfRule type="cellIs" dxfId="1433" priority="1481" operator="equal">
      <formula>"Softball"</formula>
    </cfRule>
    <cfRule type="cellIs" dxfId="1432" priority="1482" operator="equal">
      <formula>"Baseball"</formula>
    </cfRule>
  </conditionalFormatting>
  <conditionalFormatting sqref="L15">
    <cfRule type="cellIs" dxfId="1431" priority="1479" operator="equal">
      <formula>"Softball"</formula>
    </cfRule>
    <cfRule type="cellIs" dxfId="1430" priority="1480" operator="equal">
      <formula>"Baseball"</formula>
    </cfRule>
  </conditionalFormatting>
  <conditionalFormatting sqref="L15">
    <cfRule type="cellIs" dxfId="1429" priority="1477" operator="equal">
      <formula>"Softball"</formula>
    </cfRule>
    <cfRule type="cellIs" dxfId="1428" priority="1478" operator="equal">
      <formula>"Baseball"</formula>
    </cfRule>
  </conditionalFormatting>
  <conditionalFormatting sqref="L15">
    <cfRule type="cellIs" dxfId="1427" priority="1475" operator="equal">
      <formula>"Softball"</formula>
    </cfRule>
    <cfRule type="cellIs" dxfId="1426" priority="1476" operator="equal">
      <formula>"Baseball"</formula>
    </cfRule>
  </conditionalFormatting>
  <conditionalFormatting sqref="L11:M11 O11">
    <cfRule type="cellIs" dxfId="1425" priority="1465" operator="equal">
      <formula>"Softball"</formula>
    </cfRule>
    <cfRule type="cellIs" dxfId="1424" priority="1466" operator="equal">
      <formula>"Baseball"</formula>
    </cfRule>
  </conditionalFormatting>
  <conditionalFormatting sqref="L11">
    <cfRule type="cellIs" dxfId="1423" priority="1463" operator="equal">
      <formula>"Softball"</formula>
    </cfRule>
    <cfRule type="cellIs" dxfId="1422" priority="1464" operator="equal">
      <formula>"Baseball"</formula>
    </cfRule>
  </conditionalFormatting>
  <conditionalFormatting sqref="L11">
    <cfRule type="cellIs" dxfId="1421" priority="1461" operator="equal">
      <formula>"Softball"</formula>
    </cfRule>
    <cfRule type="cellIs" dxfId="1420" priority="1462" operator="equal">
      <formula>"Baseball"</formula>
    </cfRule>
  </conditionalFormatting>
  <conditionalFormatting sqref="L11">
    <cfRule type="cellIs" dxfId="1419" priority="1459" operator="equal">
      <formula>"Softball"</formula>
    </cfRule>
    <cfRule type="cellIs" dxfId="1418" priority="1460" operator="equal">
      <formula>"Baseball"</formula>
    </cfRule>
  </conditionalFormatting>
  <conditionalFormatting sqref="L13:M13 O13">
    <cfRule type="cellIs" dxfId="1417" priority="1457" operator="equal">
      <formula>"Softball"</formula>
    </cfRule>
    <cfRule type="cellIs" dxfId="1416" priority="1458" operator="equal">
      <formula>"Baseball"</formula>
    </cfRule>
  </conditionalFormatting>
  <conditionalFormatting sqref="L13">
    <cfRule type="cellIs" dxfId="1415" priority="1455" operator="equal">
      <formula>"Softball"</formula>
    </cfRule>
    <cfRule type="cellIs" dxfId="1414" priority="1456" operator="equal">
      <formula>"Baseball"</formula>
    </cfRule>
  </conditionalFormatting>
  <conditionalFormatting sqref="L13">
    <cfRule type="cellIs" dxfId="1413" priority="1453" operator="equal">
      <formula>"Softball"</formula>
    </cfRule>
    <cfRule type="cellIs" dxfId="1412" priority="1454" operator="equal">
      <formula>"Baseball"</formula>
    </cfRule>
  </conditionalFormatting>
  <conditionalFormatting sqref="L13">
    <cfRule type="cellIs" dxfId="1411" priority="1451" operator="equal">
      <formula>"Softball"</formula>
    </cfRule>
    <cfRule type="cellIs" dxfId="1410" priority="1452" operator="equal">
      <formula>"Baseball"</formula>
    </cfRule>
  </conditionalFormatting>
  <conditionalFormatting sqref="L14:M14 O14">
    <cfRule type="cellIs" dxfId="1409" priority="1449" operator="equal">
      <formula>"Softball"</formula>
    </cfRule>
    <cfRule type="cellIs" dxfId="1408" priority="1450" operator="equal">
      <formula>"Baseball"</formula>
    </cfRule>
  </conditionalFormatting>
  <conditionalFormatting sqref="L14">
    <cfRule type="cellIs" dxfId="1407" priority="1447" operator="equal">
      <formula>"Softball"</formula>
    </cfRule>
    <cfRule type="cellIs" dxfId="1406" priority="1448" operator="equal">
      <formula>"Baseball"</formula>
    </cfRule>
  </conditionalFormatting>
  <conditionalFormatting sqref="L14">
    <cfRule type="cellIs" dxfId="1405" priority="1445" operator="equal">
      <formula>"Softball"</formula>
    </cfRule>
    <cfRule type="cellIs" dxfId="1404" priority="1446" operator="equal">
      <formula>"Baseball"</formula>
    </cfRule>
  </conditionalFormatting>
  <conditionalFormatting sqref="L14">
    <cfRule type="cellIs" dxfId="1403" priority="1443" operator="equal">
      <formula>"Softball"</formula>
    </cfRule>
    <cfRule type="cellIs" dxfId="1402" priority="1444" operator="equal">
      <formula>"Baseball"</formula>
    </cfRule>
  </conditionalFormatting>
  <conditionalFormatting sqref="L16:M16 O16">
    <cfRule type="cellIs" dxfId="1401" priority="1441" operator="equal">
      <formula>"Softball"</formula>
    </cfRule>
    <cfRule type="cellIs" dxfId="1400" priority="1442" operator="equal">
      <formula>"Baseball"</formula>
    </cfRule>
  </conditionalFormatting>
  <conditionalFormatting sqref="L16">
    <cfRule type="cellIs" dxfId="1399" priority="1439" operator="equal">
      <formula>"Softball"</formula>
    </cfRule>
    <cfRule type="cellIs" dxfId="1398" priority="1440" operator="equal">
      <formula>"Baseball"</formula>
    </cfRule>
  </conditionalFormatting>
  <conditionalFormatting sqref="L16">
    <cfRule type="cellIs" dxfId="1397" priority="1437" operator="equal">
      <formula>"Softball"</formula>
    </cfRule>
    <cfRule type="cellIs" dxfId="1396" priority="1438" operator="equal">
      <formula>"Baseball"</formula>
    </cfRule>
  </conditionalFormatting>
  <conditionalFormatting sqref="L16">
    <cfRule type="cellIs" dxfId="1395" priority="1435" operator="equal">
      <formula>"Softball"</formula>
    </cfRule>
    <cfRule type="cellIs" dxfId="1394" priority="1436" operator="equal">
      <formula>"Baseball"</formula>
    </cfRule>
  </conditionalFormatting>
  <conditionalFormatting sqref="L17:M17 O17">
    <cfRule type="cellIs" dxfId="1393" priority="1413" operator="equal">
      <formula>"Softball"</formula>
    </cfRule>
    <cfRule type="cellIs" dxfId="1392" priority="1414" operator="equal">
      <formula>"Baseball"</formula>
    </cfRule>
  </conditionalFormatting>
  <conditionalFormatting sqref="L17">
    <cfRule type="cellIs" dxfId="1391" priority="1411" operator="equal">
      <formula>"Softball"</formula>
    </cfRule>
    <cfRule type="cellIs" dxfId="1390" priority="1412" operator="equal">
      <formula>"Baseball"</formula>
    </cfRule>
  </conditionalFormatting>
  <conditionalFormatting sqref="L17">
    <cfRule type="cellIs" dxfId="1389" priority="1409" operator="equal">
      <formula>"Softball"</formula>
    </cfRule>
    <cfRule type="cellIs" dxfId="1388" priority="1410" operator="equal">
      <formula>"Baseball"</formula>
    </cfRule>
  </conditionalFormatting>
  <conditionalFormatting sqref="L17">
    <cfRule type="cellIs" dxfId="1387" priority="1407" operator="equal">
      <formula>"Softball"</formula>
    </cfRule>
    <cfRule type="cellIs" dxfId="1386" priority="1408" operator="equal">
      <formula>"Baseball"</formula>
    </cfRule>
  </conditionalFormatting>
  <conditionalFormatting sqref="L18:M18 O18">
    <cfRule type="cellIs" dxfId="1385" priority="1405" operator="equal">
      <formula>"Softball"</formula>
    </cfRule>
    <cfRule type="cellIs" dxfId="1384" priority="1406" operator="equal">
      <formula>"Baseball"</formula>
    </cfRule>
  </conditionalFormatting>
  <conditionalFormatting sqref="L18">
    <cfRule type="cellIs" dxfId="1383" priority="1403" operator="equal">
      <formula>"Softball"</formula>
    </cfRule>
    <cfRule type="cellIs" dxfId="1382" priority="1404" operator="equal">
      <formula>"Baseball"</formula>
    </cfRule>
  </conditionalFormatting>
  <conditionalFormatting sqref="L18">
    <cfRule type="cellIs" dxfId="1381" priority="1401" operator="equal">
      <formula>"Softball"</formula>
    </cfRule>
    <cfRule type="cellIs" dxfId="1380" priority="1402" operator="equal">
      <formula>"Baseball"</formula>
    </cfRule>
  </conditionalFormatting>
  <conditionalFormatting sqref="L18">
    <cfRule type="cellIs" dxfId="1379" priority="1399" operator="equal">
      <formula>"Softball"</formula>
    </cfRule>
    <cfRule type="cellIs" dxfId="1378" priority="1400" operator="equal">
      <formula>"Baseball"</formula>
    </cfRule>
  </conditionalFormatting>
  <conditionalFormatting sqref="L24:M24 O24">
    <cfRule type="cellIs" dxfId="1377" priority="1389" operator="equal">
      <formula>"Softball"</formula>
    </cfRule>
    <cfRule type="cellIs" dxfId="1376" priority="1390" operator="equal">
      <formula>"Baseball"</formula>
    </cfRule>
  </conditionalFormatting>
  <conditionalFormatting sqref="L24">
    <cfRule type="cellIs" dxfId="1375" priority="1387" operator="equal">
      <formula>"Softball"</formula>
    </cfRule>
    <cfRule type="cellIs" dxfId="1374" priority="1388" operator="equal">
      <formula>"Baseball"</formula>
    </cfRule>
  </conditionalFormatting>
  <conditionalFormatting sqref="L24">
    <cfRule type="cellIs" dxfId="1373" priority="1385" operator="equal">
      <formula>"Softball"</formula>
    </cfRule>
    <cfRule type="cellIs" dxfId="1372" priority="1386" operator="equal">
      <formula>"Baseball"</formula>
    </cfRule>
  </conditionalFormatting>
  <conditionalFormatting sqref="L24">
    <cfRule type="cellIs" dxfId="1371" priority="1383" operator="equal">
      <formula>"Softball"</formula>
    </cfRule>
    <cfRule type="cellIs" dxfId="1370" priority="1384" operator="equal">
      <formula>"Baseball"</formula>
    </cfRule>
  </conditionalFormatting>
  <conditionalFormatting sqref="L19:M23 O19:O23">
    <cfRule type="cellIs" dxfId="1369" priority="1369" operator="equal">
      <formula>"Softball"</formula>
    </cfRule>
    <cfRule type="cellIs" dxfId="1368" priority="1370" operator="equal">
      <formula>"Baseball"</formula>
    </cfRule>
  </conditionalFormatting>
  <conditionalFormatting sqref="L19:L23">
    <cfRule type="cellIs" dxfId="1367" priority="1367" operator="equal">
      <formula>"Softball"</formula>
    </cfRule>
    <cfRule type="cellIs" dxfId="1366" priority="1368" operator="equal">
      <formula>"Baseball"</formula>
    </cfRule>
  </conditionalFormatting>
  <conditionalFormatting sqref="L19:L23">
    <cfRule type="cellIs" dxfId="1365" priority="1365" operator="equal">
      <formula>"Softball"</formula>
    </cfRule>
    <cfRule type="cellIs" dxfId="1364" priority="1366" operator="equal">
      <formula>"Baseball"</formula>
    </cfRule>
  </conditionalFormatting>
  <conditionalFormatting sqref="L19:L23">
    <cfRule type="cellIs" dxfId="1363" priority="1363" operator="equal">
      <formula>"Softball"</formula>
    </cfRule>
    <cfRule type="cellIs" dxfId="1362" priority="1364" operator="equal">
      <formula>"Baseball"</formula>
    </cfRule>
  </conditionalFormatting>
  <conditionalFormatting sqref="L25:M25 O25">
    <cfRule type="cellIs" dxfId="1361" priority="1361" operator="equal">
      <formula>"Softball"</formula>
    </cfRule>
    <cfRule type="cellIs" dxfId="1360" priority="1362" operator="equal">
      <formula>"Baseball"</formula>
    </cfRule>
  </conditionalFormatting>
  <conditionalFormatting sqref="L25">
    <cfRule type="cellIs" dxfId="1359" priority="1359" operator="equal">
      <formula>"Softball"</formula>
    </cfRule>
    <cfRule type="cellIs" dxfId="1358" priority="1360" operator="equal">
      <formula>"Baseball"</formula>
    </cfRule>
  </conditionalFormatting>
  <conditionalFormatting sqref="L25">
    <cfRule type="cellIs" dxfId="1357" priority="1357" operator="equal">
      <formula>"Softball"</formula>
    </cfRule>
    <cfRule type="cellIs" dxfId="1356" priority="1358" operator="equal">
      <formula>"Baseball"</formula>
    </cfRule>
  </conditionalFormatting>
  <conditionalFormatting sqref="L25">
    <cfRule type="cellIs" dxfId="1355" priority="1355" operator="equal">
      <formula>"Softball"</formula>
    </cfRule>
    <cfRule type="cellIs" dxfId="1354" priority="1356" operator="equal">
      <formula>"Baseball"</formula>
    </cfRule>
  </conditionalFormatting>
  <conditionalFormatting sqref="L26:M26 O26">
    <cfRule type="cellIs" dxfId="1353" priority="1335" operator="equal">
      <formula>"Softball"</formula>
    </cfRule>
    <cfRule type="cellIs" dxfId="1352" priority="1336" operator="equal">
      <formula>"Baseball"</formula>
    </cfRule>
  </conditionalFormatting>
  <conditionalFormatting sqref="L26">
    <cfRule type="cellIs" dxfId="1351" priority="1333" operator="equal">
      <formula>"Softball"</formula>
    </cfRule>
    <cfRule type="cellIs" dxfId="1350" priority="1334" operator="equal">
      <formula>"Baseball"</formula>
    </cfRule>
  </conditionalFormatting>
  <conditionalFormatting sqref="L26">
    <cfRule type="cellIs" dxfId="1349" priority="1331" operator="equal">
      <formula>"Softball"</formula>
    </cfRule>
    <cfRule type="cellIs" dxfId="1348" priority="1332" operator="equal">
      <formula>"Baseball"</formula>
    </cfRule>
  </conditionalFormatting>
  <conditionalFormatting sqref="L26">
    <cfRule type="cellIs" dxfId="1347" priority="1329" operator="equal">
      <formula>"Softball"</formula>
    </cfRule>
    <cfRule type="cellIs" dxfId="1346" priority="1330" operator="equal">
      <formula>"Baseball"</formula>
    </cfRule>
  </conditionalFormatting>
  <conditionalFormatting sqref="L27:M27 O27">
    <cfRule type="cellIs" dxfId="1345" priority="1327" operator="equal">
      <formula>"Softball"</formula>
    </cfRule>
    <cfRule type="cellIs" dxfId="1344" priority="1328" operator="equal">
      <formula>"Baseball"</formula>
    </cfRule>
  </conditionalFormatting>
  <conditionalFormatting sqref="L27">
    <cfRule type="cellIs" dxfId="1343" priority="1325" operator="equal">
      <formula>"Softball"</formula>
    </cfRule>
    <cfRule type="cellIs" dxfId="1342" priority="1326" operator="equal">
      <formula>"Baseball"</formula>
    </cfRule>
  </conditionalFormatting>
  <conditionalFormatting sqref="L27">
    <cfRule type="cellIs" dxfId="1341" priority="1323" operator="equal">
      <formula>"Softball"</formula>
    </cfRule>
    <cfRule type="cellIs" dxfId="1340" priority="1324" operator="equal">
      <formula>"Baseball"</formula>
    </cfRule>
  </conditionalFormatting>
  <conditionalFormatting sqref="L27">
    <cfRule type="cellIs" dxfId="1339" priority="1321" operator="equal">
      <formula>"Softball"</formula>
    </cfRule>
    <cfRule type="cellIs" dxfId="1338" priority="1322" operator="equal">
      <formula>"Baseball"</formula>
    </cfRule>
  </conditionalFormatting>
  <conditionalFormatting sqref="L30:M30 O30">
    <cfRule type="cellIs" dxfId="1337" priority="1319" operator="equal">
      <formula>"Softball"</formula>
    </cfRule>
    <cfRule type="cellIs" dxfId="1336" priority="1320" operator="equal">
      <formula>"Baseball"</formula>
    </cfRule>
  </conditionalFormatting>
  <conditionalFormatting sqref="L30">
    <cfRule type="cellIs" dxfId="1335" priority="1317" operator="equal">
      <formula>"Softball"</formula>
    </cfRule>
    <cfRule type="cellIs" dxfId="1334" priority="1318" operator="equal">
      <formula>"Baseball"</formula>
    </cfRule>
  </conditionalFormatting>
  <conditionalFormatting sqref="L30">
    <cfRule type="cellIs" dxfId="1333" priority="1315" operator="equal">
      <formula>"Softball"</formula>
    </cfRule>
    <cfRule type="cellIs" dxfId="1332" priority="1316" operator="equal">
      <formula>"Baseball"</formula>
    </cfRule>
  </conditionalFormatting>
  <conditionalFormatting sqref="L30">
    <cfRule type="cellIs" dxfId="1331" priority="1313" operator="equal">
      <formula>"Softball"</formula>
    </cfRule>
    <cfRule type="cellIs" dxfId="1330" priority="1314" operator="equal">
      <formula>"Baseball"</formula>
    </cfRule>
  </conditionalFormatting>
  <conditionalFormatting sqref="L28:M28 O28">
    <cfRule type="cellIs" dxfId="1329" priority="1297" operator="equal">
      <formula>"Softball"</formula>
    </cfRule>
    <cfRule type="cellIs" dxfId="1328" priority="1298" operator="equal">
      <formula>"Baseball"</formula>
    </cfRule>
  </conditionalFormatting>
  <conditionalFormatting sqref="L28">
    <cfRule type="cellIs" dxfId="1327" priority="1295" operator="equal">
      <formula>"Softball"</formula>
    </cfRule>
    <cfRule type="cellIs" dxfId="1326" priority="1296" operator="equal">
      <formula>"Baseball"</formula>
    </cfRule>
  </conditionalFormatting>
  <conditionalFormatting sqref="L28">
    <cfRule type="cellIs" dxfId="1325" priority="1293" operator="equal">
      <formula>"Softball"</formula>
    </cfRule>
    <cfRule type="cellIs" dxfId="1324" priority="1294" operator="equal">
      <formula>"Baseball"</formula>
    </cfRule>
  </conditionalFormatting>
  <conditionalFormatting sqref="L28">
    <cfRule type="cellIs" dxfId="1323" priority="1291" operator="equal">
      <formula>"Softball"</formula>
    </cfRule>
    <cfRule type="cellIs" dxfId="1322" priority="1292" operator="equal">
      <formula>"Baseball"</formula>
    </cfRule>
  </conditionalFormatting>
  <conditionalFormatting sqref="L29:M29 O29">
    <cfRule type="cellIs" dxfId="1321" priority="1289" operator="equal">
      <formula>"Softball"</formula>
    </cfRule>
    <cfRule type="cellIs" dxfId="1320" priority="1290" operator="equal">
      <formula>"Baseball"</formula>
    </cfRule>
  </conditionalFormatting>
  <conditionalFormatting sqref="L29">
    <cfRule type="cellIs" dxfId="1319" priority="1287" operator="equal">
      <formula>"Softball"</formula>
    </cfRule>
    <cfRule type="cellIs" dxfId="1318" priority="1288" operator="equal">
      <formula>"Baseball"</formula>
    </cfRule>
  </conditionalFormatting>
  <conditionalFormatting sqref="L29">
    <cfRule type="cellIs" dxfId="1317" priority="1285" operator="equal">
      <formula>"Softball"</formula>
    </cfRule>
    <cfRule type="cellIs" dxfId="1316" priority="1286" operator="equal">
      <formula>"Baseball"</formula>
    </cfRule>
  </conditionalFormatting>
  <conditionalFormatting sqref="L29">
    <cfRule type="cellIs" dxfId="1315" priority="1283" operator="equal">
      <formula>"Softball"</formula>
    </cfRule>
    <cfRule type="cellIs" dxfId="1314" priority="1284" operator="equal">
      <formula>"Baseball"</formula>
    </cfRule>
  </conditionalFormatting>
  <conditionalFormatting sqref="L31:M31 O31">
    <cfRule type="cellIs" dxfId="1313" priority="1281" operator="equal">
      <formula>"Softball"</formula>
    </cfRule>
    <cfRule type="cellIs" dxfId="1312" priority="1282" operator="equal">
      <formula>"Baseball"</formula>
    </cfRule>
  </conditionalFormatting>
  <conditionalFormatting sqref="L31">
    <cfRule type="cellIs" dxfId="1311" priority="1279" operator="equal">
      <formula>"Softball"</formula>
    </cfRule>
    <cfRule type="cellIs" dxfId="1310" priority="1280" operator="equal">
      <formula>"Baseball"</formula>
    </cfRule>
  </conditionalFormatting>
  <conditionalFormatting sqref="L31">
    <cfRule type="cellIs" dxfId="1309" priority="1277" operator="equal">
      <formula>"Softball"</formula>
    </cfRule>
    <cfRule type="cellIs" dxfId="1308" priority="1278" operator="equal">
      <formula>"Baseball"</formula>
    </cfRule>
  </conditionalFormatting>
  <conditionalFormatting sqref="L31">
    <cfRule type="cellIs" dxfId="1307" priority="1275" operator="equal">
      <formula>"Softball"</formula>
    </cfRule>
    <cfRule type="cellIs" dxfId="1306" priority="1276" operator="equal">
      <formula>"Baseball"</formula>
    </cfRule>
  </conditionalFormatting>
  <conditionalFormatting sqref="L32:M32 O32">
    <cfRule type="cellIs" dxfId="1305" priority="1273" operator="equal">
      <formula>"Softball"</formula>
    </cfRule>
    <cfRule type="cellIs" dxfId="1304" priority="1274" operator="equal">
      <formula>"Baseball"</formula>
    </cfRule>
  </conditionalFormatting>
  <conditionalFormatting sqref="L32">
    <cfRule type="cellIs" dxfId="1303" priority="1271" operator="equal">
      <formula>"Softball"</formula>
    </cfRule>
    <cfRule type="cellIs" dxfId="1302" priority="1272" operator="equal">
      <formula>"Baseball"</formula>
    </cfRule>
  </conditionalFormatting>
  <conditionalFormatting sqref="L32">
    <cfRule type="cellIs" dxfId="1301" priority="1269" operator="equal">
      <formula>"Softball"</formula>
    </cfRule>
    <cfRule type="cellIs" dxfId="1300" priority="1270" operator="equal">
      <formula>"Baseball"</formula>
    </cfRule>
  </conditionalFormatting>
  <conditionalFormatting sqref="L32">
    <cfRule type="cellIs" dxfId="1299" priority="1267" operator="equal">
      <formula>"Softball"</formula>
    </cfRule>
    <cfRule type="cellIs" dxfId="1298" priority="1268" operator="equal">
      <formula>"Baseball"</formula>
    </cfRule>
  </conditionalFormatting>
  <conditionalFormatting sqref="L33:M33 O33">
    <cfRule type="cellIs" dxfId="1297" priority="1263" operator="equal">
      <formula>"Softball"</formula>
    </cfRule>
    <cfRule type="cellIs" dxfId="1296" priority="1264" operator="equal">
      <formula>"Baseball"</formula>
    </cfRule>
  </conditionalFormatting>
  <conditionalFormatting sqref="L33">
    <cfRule type="cellIs" dxfId="1295" priority="1261" operator="equal">
      <formula>"Softball"</formula>
    </cfRule>
    <cfRule type="cellIs" dxfId="1294" priority="1262" operator="equal">
      <formula>"Baseball"</formula>
    </cfRule>
  </conditionalFormatting>
  <conditionalFormatting sqref="L33">
    <cfRule type="cellIs" dxfId="1293" priority="1259" operator="equal">
      <formula>"Softball"</formula>
    </cfRule>
    <cfRule type="cellIs" dxfId="1292" priority="1260" operator="equal">
      <formula>"Baseball"</formula>
    </cfRule>
  </conditionalFormatting>
  <conditionalFormatting sqref="L33">
    <cfRule type="cellIs" dxfId="1291" priority="1257" operator="equal">
      <formula>"Softball"</formula>
    </cfRule>
    <cfRule type="cellIs" dxfId="1290" priority="1258" operator="equal">
      <formula>"Baseball"</formula>
    </cfRule>
  </conditionalFormatting>
  <conditionalFormatting sqref="L34:M34 O34">
    <cfRule type="cellIs" dxfId="1289" priority="1167" operator="equal">
      <formula>"Softball"</formula>
    </cfRule>
    <cfRule type="cellIs" dxfId="1288" priority="1168" operator="equal">
      <formula>"Baseball"</formula>
    </cfRule>
  </conditionalFormatting>
  <conditionalFormatting sqref="L34">
    <cfRule type="cellIs" dxfId="1287" priority="1165" operator="equal">
      <formula>"Softball"</formula>
    </cfRule>
    <cfRule type="cellIs" dxfId="1286" priority="1166" operator="equal">
      <formula>"Baseball"</formula>
    </cfRule>
  </conditionalFormatting>
  <conditionalFormatting sqref="L34">
    <cfRule type="cellIs" dxfId="1285" priority="1163" operator="equal">
      <formula>"Softball"</formula>
    </cfRule>
    <cfRule type="cellIs" dxfId="1284" priority="1164" operator="equal">
      <formula>"Baseball"</formula>
    </cfRule>
  </conditionalFormatting>
  <conditionalFormatting sqref="L34">
    <cfRule type="cellIs" dxfId="1283" priority="1161" operator="equal">
      <formula>"Softball"</formula>
    </cfRule>
    <cfRule type="cellIs" dxfId="1282" priority="1162" operator="equal">
      <formula>"Baseball"</formula>
    </cfRule>
  </conditionalFormatting>
  <conditionalFormatting sqref="L35:M35 O35">
    <cfRule type="cellIs" dxfId="1281" priority="1159" operator="equal">
      <formula>"Softball"</formula>
    </cfRule>
    <cfRule type="cellIs" dxfId="1280" priority="1160" operator="equal">
      <formula>"Baseball"</formula>
    </cfRule>
  </conditionalFormatting>
  <conditionalFormatting sqref="L35">
    <cfRule type="cellIs" dxfId="1279" priority="1157" operator="equal">
      <formula>"Softball"</formula>
    </cfRule>
    <cfRule type="cellIs" dxfId="1278" priority="1158" operator="equal">
      <formula>"Baseball"</formula>
    </cfRule>
  </conditionalFormatting>
  <conditionalFormatting sqref="L35">
    <cfRule type="cellIs" dxfId="1277" priority="1155" operator="equal">
      <formula>"Softball"</formula>
    </cfRule>
    <cfRule type="cellIs" dxfId="1276" priority="1156" operator="equal">
      <formula>"Baseball"</formula>
    </cfRule>
  </conditionalFormatting>
  <conditionalFormatting sqref="L35">
    <cfRule type="cellIs" dxfId="1275" priority="1153" operator="equal">
      <formula>"Softball"</formula>
    </cfRule>
    <cfRule type="cellIs" dxfId="1274" priority="1154" operator="equal">
      <formula>"Baseball"</formula>
    </cfRule>
  </conditionalFormatting>
  <conditionalFormatting sqref="L37:M37 O37">
    <cfRule type="cellIs" dxfId="1273" priority="1141" operator="equal">
      <formula>"Softball"</formula>
    </cfRule>
    <cfRule type="cellIs" dxfId="1272" priority="1142" operator="equal">
      <formula>"Baseball"</formula>
    </cfRule>
  </conditionalFormatting>
  <conditionalFormatting sqref="L37">
    <cfRule type="cellIs" dxfId="1271" priority="1139" operator="equal">
      <formula>"Softball"</formula>
    </cfRule>
    <cfRule type="cellIs" dxfId="1270" priority="1140" operator="equal">
      <formula>"Baseball"</formula>
    </cfRule>
  </conditionalFormatting>
  <conditionalFormatting sqref="L37">
    <cfRule type="cellIs" dxfId="1269" priority="1137" operator="equal">
      <formula>"Softball"</formula>
    </cfRule>
    <cfRule type="cellIs" dxfId="1268" priority="1138" operator="equal">
      <formula>"Baseball"</formula>
    </cfRule>
  </conditionalFormatting>
  <conditionalFormatting sqref="L37">
    <cfRule type="cellIs" dxfId="1267" priority="1135" operator="equal">
      <formula>"Softball"</formula>
    </cfRule>
    <cfRule type="cellIs" dxfId="1266" priority="1136" operator="equal">
      <formula>"Baseball"</formula>
    </cfRule>
  </conditionalFormatting>
  <conditionalFormatting sqref="L39:M39 O39">
    <cfRule type="cellIs" dxfId="1265" priority="1133" operator="equal">
      <formula>"Softball"</formula>
    </cfRule>
    <cfRule type="cellIs" dxfId="1264" priority="1134" operator="equal">
      <formula>"Baseball"</formula>
    </cfRule>
  </conditionalFormatting>
  <conditionalFormatting sqref="L39">
    <cfRule type="cellIs" dxfId="1263" priority="1131" operator="equal">
      <formula>"Softball"</formula>
    </cfRule>
    <cfRule type="cellIs" dxfId="1262" priority="1132" operator="equal">
      <formula>"Baseball"</formula>
    </cfRule>
  </conditionalFormatting>
  <conditionalFormatting sqref="L39">
    <cfRule type="cellIs" dxfId="1261" priority="1129" operator="equal">
      <formula>"Softball"</formula>
    </cfRule>
    <cfRule type="cellIs" dxfId="1260" priority="1130" operator="equal">
      <formula>"Baseball"</formula>
    </cfRule>
  </conditionalFormatting>
  <conditionalFormatting sqref="L39">
    <cfRule type="cellIs" dxfId="1259" priority="1127" operator="equal">
      <formula>"Softball"</formula>
    </cfRule>
    <cfRule type="cellIs" dxfId="1258" priority="1128" operator="equal">
      <formula>"Baseball"</formula>
    </cfRule>
  </conditionalFormatting>
  <conditionalFormatting sqref="L38:M38 O38">
    <cfRule type="cellIs" dxfId="1257" priority="1125" operator="equal">
      <formula>"Softball"</formula>
    </cfRule>
    <cfRule type="cellIs" dxfId="1256" priority="1126" operator="equal">
      <formula>"Baseball"</formula>
    </cfRule>
  </conditionalFormatting>
  <conditionalFormatting sqref="L38">
    <cfRule type="cellIs" dxfId="1255" priority="1123" operator="equal">
      <formula>"Softball"</formula>
    </cfRule>
    <cfRule type="cellIs" dxfId="1254" priority="1124" operator="equal">
      <formula>"Baseball"</formula>
    </cfRule>
  </conditionalFormatting>
  <conditionalFormatting sqref="L38">
    <cfRule type="cellIs" dxfId="1253" priority="1121" operator="equal">
      <formula>"Softball"</formula>
    </cfRule>
    <cfRule type="cellIs" dxfId="1252" priority="1122" operator="equal">
      <formula>"Baseball"</formula>
    </cfRule>
  </conditionalFormatting>
  <conditionalFormatting sqref="L38">
    <cfRule type="cellIs" dxfId="1251" priority="1119" operator="equal">
      <formula>"Softball"</formula>
    </cfRule>
    <cfRule type="cellIs" dxfId="1250" priority="1120" operator="equal">
      <formula>"Baseball"</formula>
    </cfRule>
  </conditionalFormatting>
  <conditionalFormatting sqref="L40:M40 O40">
    <cfRule type="cellIs" dxfId="1249" priority="1105" operator="equal">
      <formula>"Softball"</formula>
    </cfRule>
    <cfRule type="cellIs" dxfId="1248" priority="1106" operator="equal">
      <formula>"Baseball"</formula>
    </cfRule>
  </conditionalFormatting>
  <conditionalFormatting sqref="L40">
    <cfRule type="cellIs" dxfId="1247" priority="1103" operator="equal">
      <formula>"Softball"</formula>
    </cfRule>
    <cfRule type="cellIs" dxfId="1246" priority="1104" operator="equal">
      <formula>"Baseball"</formula>
    </cfRule>
  </conditionalFormatting>
  <conditionalFormatting sqref="L40">
    <cfRule type="cellIs" dxfId="1245" priority="1101" operator="equal">
      <formula>"Softball"</formula>
    </cfRule>
    <cfRule type="cellIs" dxfId="1244" priority="1102" operator="equal">
      <formula>"Baseball"</formula>
    </cfRule>
  </conditionalFormatting>
  <conditionalFormatting sqref="L40">
    <cfRule type="cellIs" dxfId="1243" priority="1099" operator="equal">
      <formula>"Softball"</formula>
    </cfRule>
    <cfRule type="cellIs" dxfId="1242" priority="1100" operator="equal">
      <formula>"Baseball"</formula>
    </cfRule>
  </conditionalFormatting>
  <conditionalFormatting sqref="L41:M41 O41">
    <cfRule type="cellIs" dxfId="1241" priority="1097" operator="equal">
      <formula>"Softball"</formula>
    </cfRule>
    <cfRule type="cellIs" dxfId="1240" priority="1098" operator="equal">
      <formula>"Baseball"</formula>
    </cfRule>
  </conditionalFormatting>
  <conditionalFormatting sqref="L41">
    <cfRule type="cellIs" dxfId="1239" priority="1095" operator="equal">
      <formula>"Softball"</formula>
    </cfRule>
    <cfRule type="cellIs" dxfId="1238" priority="1096" operator="equal">
      <formula>"Baseball"</formula>
    </cfRule>
  </conditionalFormatting>
  <conditionalFormatting sqref="L41">
    <cfRule type="cellIs" dxfId="1237" priority="1093" operator="equal">
      <formula>"Softball"</formula>
    </cfRule>
    <cfRule type="cellIs" dxfId="1236" priority="1094" operator="equal">
      <formula>"Baseball"</formula>
    </cfRule>
  </conditionalFormatting>
  <conditionalFormatting sqref="L41">
    <cfRule type="cellIs" dxfId="1235" priority="1091" operator="equal">
      <formula>"Softball"</formula>
    </cfRule>
    <cfRule type="cellIs" dxfId="1234" priority="1092" operator="equal">
      <formula>"Baseball"</formula>
    </cfRule>
  </conditionalFormatting>
  <conditionalFormatting sqref="L42:M42 O42">
    <cfRule type="cellIs" dxfId="1233" priority="1077" operator="equal">
      <formula>"Softball"</formula>
    </cfRule>
    <cfRule type="cellIs" dxfId="1232" priority="1078" operator="equal">
      <formula>"Baseball"</formula>
    </cfRule>
  </conditionalFormatting>
  <conditionalFormatting sqref="L42">
    <cfRule type="cellIs" dxfId="1231" priority="1075" operator="equal">
      <formula>"Softball"</formula>
    </cfRule>
    <cfRule type="cellIs" dxfId="1230" priority="1076" operator="equal">
      <formula>"Baseball"</formula>
    </cfRule>
  </conditionalFormatting>
  <conditionalFormatting sqref="L42">
    <cfRule type="cellIs" dxfId="1229" priority="1073" operator="equal">
      <formula>"Softball"</formula>
    </cfRule>
    <cfRule type="cellIs" dxfId="1228" priority="1074" operator="equal">
      <formula>"Baseball"</formula>
    </cfRule>
  </conditionalFormatting>
  <conditionalFormatting sqref="L42">
    <cfRule type="cellIs" dxfId="1227" priority="1071" operator="equal">
      <formula>"Softball"</formula>
    </cfRule>
    <cfRule type="cellIs" dxfId="1226" priority="1072" operator="equal">
      <formula>"Baseball"</formula>
    </cfRule>
  </conditionalFormatting>
  <conditionalFormatting sqref="L36:M36 O36">
    <cfRule type="cellIs" dxfId="1225" priority="1069" operator="equal">
      <formula>"Softball"</formula>
    </cfRule>
    <cfRule type="cellIs" dxfId="1224" priority="1070" operator="equal">
      <formula>"Baseball"</formula>
    </cfRule>
  </conditionalFormatting>
  <conditionalFormatting sqref="L36">
    <cfRule type="cellIs" dxfId="1223" priority="1067" operator="equal">
      <formula>"Softball"</formula>
    </cfRule>
    <cfRule type="cellIs" dxfId="1222" priority="1068" operator="equal">
      <formula>"Baseball"</formula>
    </cfRule>
  </conditionalFormatting>
  <conditionalFormatting sqref="L36">
    <cfRule type="cellIs" dxfId="1221" priority="1065" operator="equal">
      <formula>"Softball"</formula>
    </cfRule>
    <cfRule type="cellIs" dxfId="1220" priority="1066" operator="equal">
      <formula>"Baseball"</formula>
    </cfRule>
  </conditionalFormatting>
  <conditionalFormatting sqref="L36">
    <cfRule type="cellIs" dxfId="1219" priority="1063" operator="equal">
      <formula>"Softball"</formula>
    </cfRule>
    <cfRule type="cellIs" dxfId="1218" priority="1064" operator="equal">
      <formula>"Baseball"</formula>
    </cfRule>
  </conditionalFormatting>
  <conditionalFormatting sqref="L43:M43 O43">
    <cfRule type="cellIs" dxfId="1217" priority="1037" operator="equal">
      <formula>"Softball"</formula>
    </cfRule>
    <cfRule type="cellIs" dxfId="1216" priority="1038" operator="equal">
      <formula>"Baseball"</formula>
    </cfRule>
  </conditionalFormatting>
  <conditionalFormatting sqref="L43">
    <cfRule type="cellIs" dxfId="1215" priority="1035" operator="equal">
      <formula>"Softball"</formula>
    </cfRule>
    <cfRule type="cellIs" dxfId="1214" priority="1036" operator="equal">
      <formula>"Baseball"</formula>
    </cfRule>
  </conditionalFormatting>
  <conditionalFormatting sqref="L43">
    <cfRule type="cellIs" dxfId="1213" priority="1033" operator="equal">
      <formula>"Softball"</formula>
    </cfRule>
    <cfRule type="cellIs" dxfId="1212" priority="1034" operator="equal">
      <formula>"Baseball"</formula>
    </cfRule>
  </conditionalFormatting>
  <conditionalFormatting sqref="L43">
    <cfRule type="cellIs" dxfId="1211" priority="1031" operator="equal">
      <formula>"Softball"</formula>
    </cfRule>
    <cfRule type="cellIs" dxfId="1210" priority="1032" operator="equal">
      <formula>"Baseball"</formula>
    </cfRule>
  </conditionalFormatting>
  <conditionalFormatting sqref="L44:M44 O44">
    <cfRule type="cellIs" dxfId="1209" priority="1029" operator="equal">
      <formula>"Softball"</formula>
    </cfRule>
    <cfRule type="cellIs" dxfId="1208" priority="1030" operator="equal">
      <formula>"Baseball"</formula>
    </cfRule>
  </conditionalFormatting>
  <conditionalFormatting sqref="L44">
    <cfRule type="cellIs" dxfId="1207" priority="1027" operator="equal">
      <formula>"Softball"</formula>
    </cfRule>
    <cfRule type="cellIs" dxfId="1206" priority="1028" operator="equal">
      <formula>"Baseball"</formula>
    </cfRule>
  </conditionalFormatting>
  <conditionalFormatting sqref="L44">
    <cfRule type="cellIs" dxfId="1205" priority="1025" operator="equal">
      <formula>"Softball"</formula>
    </cfRule>
    <cfRule type="cellIs" dxfId="1204" priority="1026" operator="equal">
      <formula>"Baseball"</formula>
    </cfRule>
  </conditionalFormatting>
  <conditionalFormatting sqref="L44">
    <cfRule type="cellIs" dxfId="1203" priority="1023" operator="equal">
      <formula>"Softball"</formula>
    </cfRule>
    <cfRule type="cellIs" dxfId="1202" priority="1024" operator="equal">
      <formula>"Baseball"</formula>
    </cfRule>
  </conditionalFormatting>
  <conditionalFormatting sqref="L45:M45 O45">
    <cfRule type="cellIs" dxfId="1201" priority="1021" operator="equal">
      <formula>"Softball"</formula>
    </cfRule>
    <cfRule type="cellIs" dxfId="1200" priority="1022" operator="equal">
      <formula>"Baseball"</formula>
    </cfRule>
  </conditionalFormatting>
  <conditionalFormatting sqref="L45">
    <cfRule type="cellIs" dxfId="1199" priority="1019" operator="equal">
      <formula>"Softball"</formula>
    </cfRule>
    <cfRule type="cellIs" dxfId="1198" priority="1020" operator="equal">
      <formula>"Baseball"</formula>
    </cfRule>
  </conditionalFormatting>
  <conditionalFormatting sqref="L45">
    <cfRule type="cellIs" dxfId="1197" priority="1017" operator="equal">
      <formula>"Softball"</formula>
    </cfRule>
    <cfRule type="cellIs" dxfId="1196" priority="1018" operator="equal">
      <formula>"Baseball"</formula>
    </cfRule>
  </conditionalFormatting>
  <conditionalFormatting sqref="L45">
    <cfRule type="cellIs" dxfId="1195" priority="1015" operator="equal">
      <formula>"Softball"</formula>
    </cfRule>
    <cfRule type="cellIs" dxfId="1194" priority="1016" operator="equal">
      <formula>"Baseball"</formula>
    </cfRule>
  </conditionalFormatting>
  <conditionalFormatting sqref="L46:M46 O46">
    <cfRule type="cellIs" dxfId="1193" priority="1013" operator="equal">
      <formula>"Softball"</formula>
    </cfRule>
    <cfRule type="cellIs" dxfId="1192" priority="1014" operator="equal">
      <formula>"Baseball"</formula>
    </cfRule>
  </conditionalFormatting>
  <conditionalFormatting sqref="L46">
    <cfRule type="cellIs" dxfId="1191" priority="1011" operator="equal">
      <formula>"Softball"</formula>
    </cfRule>
    <cfRule type="cellIs" dxfId="1190" priority="1012" operator="equal">
      <formula>"Baseball"</formula>
    </cfRule>
  </conditionalFormatting>
  <conditionalFormatting sqref="L46">
    <cfRule type="cellIs" dxfId="1189" priority="1009" operator="equal">
      <formula>"Softball"</formula>
    </cfRule>
    <cfRule type="cellIs" dxfId="1188" priority="1010" operator="equal">
      <formula>"Baseball"</formula>
    </cfRule>
  </conditionalFormatting>
  <conditionalFormatting sqref="L46">
    <cfRule type="cellIs" dxfId="1187" priority="1007" operator="equal">
      <formula>"Softball"</formula>
    </cfRule>
    <cfRule type="cellIs" dxfId="1186" priority="1008" operator="equal">
      <formula>"Baseball"</formula>
    </cfRule>
  </conditionalFormatting>
  <conditionalFormatting sqref="L47:M47 O47">
    <cfRule type="cellIs" dxfId="1185" priority="1005" operator="equal">
      <formula>"Softball"</formula>
    </cfRule>
    <cfRule type="cellIs" dxfId="1184" priority="1006" operator="equal">
      <formula>"Baseball"</formula>
    </cfRule>
  </conditionalFormatting>
  <conditionalFormatting sqref="L47">
    <cfRule type="cellIs" dxfId="1183" priority="1003" operator="equal">
      <formula>"Softball"</formula>
    </cfRule>
    <cfRule type="cellIs" dxfId="1182" priority="1004" operator="equal">
      <formula>"Baseball"</formula>
    </cfRule>
  </conditionalFormatting>
  <conditionalFormatting sqref="L47">
    <cfRule type="cellIs" dxfId="1181" priority="1001" operator="equal">
      <formula>"Softball"</formula>
    </cfRule>
    <cfRule type="cellIs" dxfId="1180" priority="1002" operator="equal">
      <formula>"Baseball"</formula>
    </cfRule>
  </conditionalFormatting>
  <conditionalFormatting sqref="L47">
    <cfRule type="cellIs" dxfId="1179" priority="999" operator="equal">
      <formula>"Softball"</formula>
    </cfRule>
    <cfRule type="cellIs" dxfId="1178" priority="1000" operator="equal">
      <formula>"Baseball"</formula>
    </cfRule>
  </conditionalFormatting>
  <conditionalFormatting sqref="L52:M53 O52:O53">
    <cfRule type="cellIs" dxfId="1177" priority="993" operator="equal">
      <formula>"Softball"</formula>
    </cfRule>
    <cfRule type="cellIs" dxfId="1176" priority="994" operator="equal">
      <formula>"Baseball"</formula>
    </cfRule>
  </conditionalFormatting>
  <conditionalFormatting sqref="L52:L53">
    <cfRule type="cellIs" dxfId="1175" priority="991" operator="equal">
      <formula>"Softball"</formula>
    </cfRule>
    <cfRule type="cellIs" dxfId="1174" priority="992" operator="equal">
      <formula>"Baseball"</formula>
    </cfRule>
  </conditionalFormatting>
  <conditionalFormatting sqref="L52:L53">
    <cfRule type="cellIs" dxfId="1173" priority="989" operator="equal">
      <formula>"Softball"</formula>
    </cfRule>
    <cfRule type="cellIs" dxfId="1172" priority="990" operator="equal">
      <formula>"Baseball"</formula>
    </cfRule>
  </conditionalFormatting>
  <conditionalFormatting sqref="L52:L53">
    <cfRule type="cellIs" dxfId="1171" priority="987" operator="equal">
      <formula>"Softball"</formula>
    </cfRule>
    <cfRule type="cellIs" dxfId="1170" priority="988" operator="equal">
      <formula>"Baseball"</formula>
    </cfRule>
  </conditionalFormatting>
  <conditionalFormatting sqref="L60:M61 O60:O61">
    <cfRule type="cellIs" dxfId="1169" priority="985" operator="equal">
      <formula>"Softball"</formula>
    </cfRule>
    <cfRule type="cellIs" dxfId="1168" priority="986" operator="equal">
      <formula>"Baseball"</formula>
    </cfRule>
  </conditionalFormatting>
  <conditionalFormatting sqref="L60:L61">
    <cfRule type="cellIs" dxfId="1167" priority="983" operator="equal">
      <formula>"Softball"</formula>
    </cfRule>
    <cfRule type="cellIs" dxfId="1166" priority="984" operator="equal">
      <formula>"Baseball"</formula>
    </cfRule>
  </conditionalFormatting>
  <conditionalFormatting sqref="L60:L61">
    <cfRule type="cellIs" dxfId="1165" priority="981" operator="equal">
      <formula>"Softball"</formula>
    </cfRule>
    <cfRule type="cellIs" dxfId="1164" priority="982" operator="equal">
      <formula>"Baseball"</formula>
    </cfRule>
  </conditionalFormatting>
  <conditionalFormatting sqref="L60:L61">
    <cfRule type="cellIs" dxfId="1163" priority="979" operator="equal">
      <formula>"Softball"</formula>
    </cfRule>
    <cfRule type="cellIs" dxfId="1162" priority="980" operator="equal">
      <formula>"Baseball"</formula>
    </cfRule>
  </conditionalFormatting>
  <conditionalFormatting sqref="L62:M62 O62">
    <cfRule type="cellIs" dxfId="1161" priority="965" operator="equal">
      <formula>"Softball"</formula>
    </cfRule>
    <cfRule type="cellIs" dxfId="1160" priority="966" operator="equal">
      <formula>"Baseball"</formula>
    </cfRule>
  </conditionalFormatting>
  <conditionalFormatting sqref="L62">
    <cfRule type="cellIs" dxfId="1159" priority="963" operator="equal">
      <formula>"Softball"</formula>
    </cfRule>
    <cfRule type="cellIs" dxfId="1158" priority="964" operator="equal">
      <formula>"Baseball"</formula>
    </cfRule>
  </conditionalFormatting>
  <conditionalFormatting sqref="L62">
    <cfRule type="cellIs" dxfId="1157" priority="961" operator="equal">
      <formula>"Softball"</formula>
    </cfRule>
    <cfRule type="cellIs" dxfId="1156" priority="962" operator="equal">
      <formula>"Baseball"</formula>
    </cfRule>
  </conditionalFormatting>
  <conditionalFormatting sqref="L62">
    <cfRule type="cellIs" dxfId="1155" priority="959" operator="equal">
      <formula>"Softball"</formula>
    </cfRule>
    <cfRule type="cellIs" dxfId="1154" priority="960" operator="equal">
      <formula>"Baseball"</formula>
    </cfRule>
  </conditionalFormatting>
  <conditionalFormatting sqref="L50:M50 O50">
    <cfRule type="cellIs" dxfId="1153" priority="957" operator="equal">
      <formula>"Softball"</formula>
    </cfRule>
    <cfRule type="cellIs" dxfId="1152" priority="958" operator="equal">
      <formula>"Baseball"</formula>
    </cfRule>
  </conditionalFormatting>
  <conditionalFormatting sqref="L50">
    <cfRule type="cellIs" dxfId="1151" priority="955" operator="equal">
      <formula>"Softball"</formula>
    </cfRule>
    <cfRule type="cellIs" dxfId="1150" priority="956" operator="equal">
      <formula>"Baseball"</formula>
    </cfRule>
  </conditionalFormatting>
  <conditionalFormatting sqref="L50">
    <cfRule type="cellIs" dxfId="1149" priority="953" operator="equal">
      <formula>"Softball"</formula>
    </cfRule>
    <cfRule type="cellIs" dxfId="1148" priority="954" operator="equal">
      <formula>"Baseball"</formula>
    </cfRule>
  </conditionalFormatting>
  <conditionalFormatting sqref="L50">
    <cfRule type="cellIs" dxfId="1147" priority="951" operator="equal">
      <formula>"Softball"</formula>
    </cfRule>
    <cfRule type="cellIs" dxfId="1146" priority="952" operator="equal">
      <formula>"Baseball"</formula>
    </cfRule>
  </conditionalFormatting>
  <conditionalFormatting sqref="L51:M51 O51">
    <cfRule type="cellIs" dxfId="1145" priority="949" operator="equal">
      <formula>"Softball"</formula>
    </cfRule>
    <cfRule type="cellIs" dxfId="1144" priority="950" operator="equal">
      <formula>"Baseball"</formula>
    </cfRule>
  </conditionalFormatting>
  <conditionalFormatting sqref="L51">
    <cfRule type="cellIs" dxfId="1143" priority="947" operator="equal">
      <formula>"Softball"</formula>
    </cfRule>
    <cfRule type="cellIs" dxfId="1142" priority="948" operator="equal">
      <formula>"Baseball"</formula>
    </cfRule>
  </conditionalFormatting>
  <conditionalFormatting sqref="L51">
    <cfRule type="cellIs" dxfId="1141" priority="945" operator="equal">
      <formula>"Softball"</formula>
    </cfRule>
    <cfRule type="cellIs" dxfId="1140" priority="946" operator="equal">
      <formula>"Baseball"</formula>
    </cfRule>
  </conditionalFormatting>
  <conditionalFormatting sqref="L51">
    <cfRule type="cellIs" dxfId="1139" priority="943" operator="equal">
      <formula>"Softball"</formula>
    </cfRule>
    <cfRule type="cellIs" dxfId="1138" priority="944" operator="equal">
      <formula>"Baseball"</formula>
    </cfRule>
  </conditionalFormatting>
  <conditionalFormatting sqref="L54:M54 O54">
    <cfRule type="cellIs" dxfId="1137" priority="941" operator="equal">
      <formula>"Softball"</formula>
    </cfRule>
    <cfRule type="cellIs" dxfId="1136" priority="942" operator="equal">
      <formula>"Baseball"</formula>
    </cfRule>
  </conditionalFormatting>
  <conditionalFormatting sqref="L54">
    <cfRule type="cellIs" dxfId="1135" priority="939" operator="equal">
      <formula>"Softball"</formula>
    </cfRule>
    <cfRule type="cellIs" dxfId="1134" priority="940" operator="equal">
      <formula>"Baseball"</formula>
    </cfRule>
  </conditionalFormatting>
  <conditionalFormatting sqref="L54">
    <cfRule type="cellIs" dxfId="1133" priority="937" operator="equal">
      <formula>"Softball"</formula>
    </cfRule>
    <cfRule type="cellIs" dxfId="1132" priority="938" operator="equal">
      <formula>"Baseball"</formula>
    </cfRule>
  </conditionalFormatting>
  <conditionalFormatting sqref="L54">
    <cfRule type="cellIs" dxfId="1131" priority="935" operator="equal">
      <formula>"Softball"</formula>
    </cfRule>
    <cfRule type="cellIs" dxfId="1130" priority="936" operator="equal">
      <formula>"Baseball"</formula>
    </cfRule>
  </conditionalFormatting>
  <conditionalFormatting sqref="L59:M59 O59">
    <cfRule type="cellIs" dxfId="1129" priority="933" operator="equal">
      <formula>"Softball"</formula>
    </cfRule>
    <cfRule type="cellIs" dxfId="1128" priority="934" operator="equal">
      <formula>"Baseball"</formula>
    </cfRule>
  </conditionalFormatting>
  <conditionalFormatting sqref="L59">
    <cfRule type="cellIs" dxfId="1127" priority="931" operator="equal">
      <formula>"Softball"</formula>
    </cfRule>
    <cfRule type="cellIs" dxfId="1126" priority="932" operator="equal">
      <formula>"Baseball"</formula>
    </cfRule>
  </conditionalFormatting>
  <conditionalFormatting sqref="L59">
    <cfRule type="cellIs" dxfId="1125" priority="929" operator="equal">
      <formula>"Softball"</formula>
    </cfRule>
    <cfRule type="cellIs" dxfId="1124" priority="930" operator="equal">
      <formula>"Baseball"</formula>
    </cfRule>
  </conditionalFormatting>
  <conditionalFormatting sqref="L59">
    <cfRule type="cellIs" dxfId="1123" priority="927" operator="equal">
      <formula>"Softball"</formula>
    </cfRule>
    <cfRule type="cellIs" dxfId="1122" priority="928" operator="equal">
      <formula>"Baseball"</formula>
    </cfRule>
  </conditionalFormatting>
  <conditionalFormatting sqref="L49:M49 O49">
    <cfRule type="cellIs" dxfId="1121" priority="925" operator="equal">
      <formula>"Softball"</formula>
    </cfRule>
    <cfRule type="cellIs" dxfId="1120" priority="926" operator="equal">
      <formula>"Baseball"</formula>
    </cfRule>
  </conditionalFormatting>
  <conditionalFormatting sqref="L49">
    <cfRule type="cellIs" dxfId="1119" priority="923" operator="equal">
      <formula>"Softball"</formula>
    </cfRule>
    <cfRule type="cellIs" dxfId="1118" priority="924" operator="equal">
      <formula>"Baseball"</formula>
    </cfRule>
  </conditionalFormatting>
  <conditionalFormatting sqref="L49">
    <cfRule type="cellIs" dxfId="1117" priority="921" operator="equal">
      <formula>"Softball"</formula>
    </cfRule>
    <cfRule type="cellIs" dxfId="1116" priority="922" operator="equal">
      <formula>"Baseball"</formula>
    </cfRule>
  </conditionalFormatting>
  <conditionalFormatting sqref="L49">
    <cfRule type="cellIs" dxfId="1115" priority="919" operator="equal">
      <formula>"Softball"</formula>
    </cfRule>
    <cfRule type="cellIs" dxfId="1114" priority="920" operator="equal">
      <formula>"Baseball"</formula>
    </cfRule>
  </conditionalFormatting>
  <conditionalFormatting sqref="L55:M55 O55">
    <cfRule type="cellIs" dxfId="1113" priority="917" operator="equal">
      <formula>"Softball"</formula>
    </cfRule>
    <cfRule type="cellIs" dxfId="1112" priority="918" operator="equal">
      <formula>"Baseball"</formula>
    </cfRule>
  </conditionalFormatting>
  <conditionalFormatting sqref="L55">
    <cfRule type="cellIs" dxfId="1111" priority="915" operator="equal">
      <formula>"Softball"</formula>
    </cfRule>
    <cfRule type="cellIs" dxfId="1110" priority="916" operator="equal">
      <formula>"Baseball"</formula>
    </cfRule>
  </conditionalFormatting>
  <conditionalFormatting sqref="L55">
    <cfRule type="cellIs" dxfId="1109" priority="913" operator="equal">
      <formula>"Softball"</formula>
    </cfRule>
    <cfRule type="cellIs" dxfId="1108" priority="914" operator="equal">
      <formula>"Baseball"</formula>
    </cfRule>
  </conditionalFormatting>
  <conditionalFormatting sqref="L55">
    <cfRule type="cellIs" dxfId="1107" priority="911" operator="equal">
      <formula>"Softball"</formula>
    </cfRule>
    <cfRule type="cellIs" dxfId="1106" priority="912" operator="equal">
      <formula>"Baseball"</formula>
    </cfRule>
  </conditionalFormatting>
  <conditionalFormatting sqref="L56:M56 O56">
    <cfRule type="cellIs" dxfId="1105" priority="909" operator="equal">
      <formula>"Softball"</formula>
    </cfRule>
    <cfRule type="cellIs" dxfId="1104" priority="910" operator="equal">
      <formula>"Baseball"</formula>
    </cfRule>
  </conditionalFormatting>
  <conditionalFormatting sqref="L56">
    <cfRule type="cellIs" dxfId="1103" priority="907" operator="equal">
      <formula>"Softball"</formula>
    </cfRule>
    <cfRule type="cellIs" dxfId="1102" priority="908" operator="equal">
      <formula>"Baseball"</formula>
    </cfRule>
  </conditionalFormatting>
  <conditionalFormatting sqref="L56">
    <cfRule type="cellIs" dxfId="1101" priority="905" operator="equal">
      <formula>"Softball"</formula>
    </cfRule>
    <cfRule type="cellIs" dxfId="1100" priority="906" operator="equal">
      <formula>"Baseball"</formula>
    </cfRule>
  </conditionalFormatting>
  <conditionalFormatting sqref="L56">
    <cfRule type="cellIs" dxfId="1099" priority="903" operator="equal">
      <formula>"Softball"</formula>
    </cfRule>
    <cfRule type="cellIs" dxfId="1098" priority="904" operator="equal">
      <formula>"Baseball"</formula>
    </cfRule>
  </conditionalFormatting>
  <conditionalFormatting sqref="L58:M58 O58">
    <cfRule type="cellIs" dxfId="1097" priority="901" operator="equal">
      <formula>"Softball"</formula>
    </cfRule>
    <cfRule type="cellIs" dxfId="1096" priority="902" operator="equal">
      <formula>"Baseball"</formula>
    </cfRule>
  </conditionalFormatting>
  <conditionalFormatting sqref="L58">
    <cfRule type="cellIs" dxfId="1095" priority="899" operator="equal">
      <formula>"Softball"</formula>
    </cfRule>
    <cfRule type="cellIs" dxfId="1094" priority="900" operator="equal">
      <formula>"Baseball"</formula>
    </cfRule>
  </conditionalFormatting>
  <conditionalFormatting sqref="L58">
    <cfRule type="cellIs" dxfId="1093" priority="897" operator="equal">
      <formula>"Softball"</formula>
    </cfRule>
    <cfRule type="cellIs" dxfId="1092" priority="898" operator="equal">
      <formula>"Baseball"</formula>
    </cfRule>
  </conditionalFormatting>
  <conditionalFormatting sqref="L58">
    <cfRule type="cellIs" dxfId="1091" priority="895" operator="equal">
      <formula>"Softball"</formula>
    </cfRule>
    <cfRule type="cellIs" dxfId="1090" priority="896" operator="equal">
      <formula>"Baseball"</formula>
    </cfRule>
  </conditionalFormatting>
  <conditionalFormatting sqref="L57:M57 O57">
    <cfRule type="cellIs" dxfId="1089" priority="893" operator="equal">
      <formula>"Softball"</formula>
    </cfRule>
    <cfRule type="cellIs" dxfId="1088" priority="894" operator="equal">
      <formula>"Baseball"</formula>
    </cfRule>
  </conditionalFormatting>
  <conditionalFormatting sqref="L57">
    <cfRule type="cellIs" dxfId="1087" priority="891" operator="equal">
      <formula>"Softball"</formula>
    </cfRule>
    <cfRule type="cellIs" dxfId="1086" priority="892" operator="equal">
      <formula>"Baseball"</formula>
    </cfRule>
  </conditionalFormatting>
  <conditionalFormatting sqref="L57">
    <cfRule type="cellIs" dxfId="1085" priority="889" operator="equal">
      <formula>"Softball"</formula>
    </cfRule>
    <cfRule type="cellIs" dxfId="1084" priority="890" operator="equal">
      <formula>"Baseball"</formula>
    </cfRule>
  </conditionalFormatting>
  <conditionalFormatting sqref="L57">
    <cfRule type="cellIs" dxfId="1083" priority="887" operator="equal">
      <formula>"Softball"</formula>
    </cfRule>
    <cfRule type="cellIs" dxfId="1082" priority="888" operator="equal">
      <formula>"Baseball"</formula>
    </cfRule>
  </conditionalFormatting>
  <conditionalFormatting sqref="L65:M65 O65">
    <cfRule type="cellIs" dxfId="1081" priority="869" operator="equal">
      <formula>"Softball"</formula>
    </cfRule>
    <cfRule type="cellIs" dxfId="1080" priority="870" operator="equal">
      <formula>"Baseball"</formula>
    </cfRule>
  </conditionalFormatting>
  <conditionalFormatting sqref="L65">
    <cfRule type="cellIs" dxfId="1079" priority="867" operator="equal">
      <formula>"Softball"</formula>
    </cfRule>
    <cfRule type="cellIs" dxfId="1078" priority="868" operator="equal">
      <formula>"Baseball"</formula>
    </cfRule>
  </conditionalFormatting>
  <conditionalFormatting sqref="L65">
    <cfRule type="cellIs" dxfId="1077" priority="865" operator="equal">
      <formula>"Softball"</formula>
    </cfRule>
    <cfRule type="cellIs" dxfId="1076" priority="866" operator="equal">
      <formula>"Baseball"</formula>
    </cfRule>
  </conditionalFormatting>
  <conditionalFormatting sqref="L65">
    <cfRule type="cellIs" dxfId="1075" priority="863" operator="equal">
      <formula>"Softball"</formula>
    </cfRule>
    <cfRule type="cellIs" dxfId="1074" priority="864" operator="equal">
      <formula>"Baseball"</formula>
    </cfRule>
  </conditionalFormatting>
  <conditionalFormatting sqref="L66:M66 O66">
    <cfRule type="cellIs" dxfId="1073" priority="861" operator="equal">
      <formula>"Softball"</formula>
    </cfRule>
    <cfRule type="cellIs" dxfId="1072" priority="862" operator="equal">
      <formula>"Baseball"</formula>
    </cfRule>
  </conditionalFormatting>
  <conditionalFormatting sqref="L66">
    <cfRule type="cellIs" dxfId="1071" priority="859" operator="equal">
      <formula>"Softball"</formula>
    </cfRule>
    <cfRule type="cellIs" dxfId="1070" priority="860" operator="equal">
      <formula>"Baseball"</formula>
    </cfRule>
  </conditionalFormatting>
  <conditionalFormatting sqref="L66">
    <cfRule type="cellIs" dxfId="1069" priority="857" operator="equal">
      <formula>"Softball"</formula>
    </cfRule>
    <cfRule type="cellIs" dxfId="1068" priority="858" operator="equal">
      <formula>"Baseball"</formula>
    </cfRule>
  </conditionalFormatting>
  <conditionalFormatting sqref="L66">
    <cfRule type="cellIs" dxfId="1067" priority="855" operator="equal">
      <formula>"Softball"</formula>
    </cfRule>
    <cfRule type="cellIs" dxfId="1066" priority="856" operator="equal">
      <formula>"Baseball"</formula>
    </cfRule>
  </conditionalFormatting>
  <conditionalFormatting sqref="L63:M63 O63">
    <cfRule type="cellIs" dxfId="1065" priority="853" operator="equal">
      <formula>"Softball"</formula>
    </cfRule>
    <cfRule type="cellIs" dxfId="1064" priority="854" operator="equal">
      <formula>"Baseball"</formula>
    </cfRule>
  </conditionalFormatting>
  <conditionalFormatting sqref="L63">
    <cfRule type="cellIs" dxfId="1063" priority="851" operator="equal">
      <formula>"Softball"</formula>
    </cfRule>
    <cfRule type="cellIs" dxfId="1062" priority="852" operator="equal">
      <formula>"Baseball"</formula>
    </cfRule>
  </conditionalFormatting>
  <conditionalFormatting sqref="L63">
    <cfRule type="cellIs" dxfId="1061" priority="849" operator="equal">
      <formula>"Softball"</formula>
    </cfRule>
    <cfRule type="cellIs" dxfId="1060" priority="850" operator="equal">
      <formula>"Baseball"</formula>
    </cfRule>
  </conditionalFormatting>
  <conditionalFormatting sqref="L63">
    <cfRule type="cellIs" dxfId="1059" priority="847" operator="equal">
      <formula>"Softball"</formula>
    </cfRule>
    <cfRule type="cellIs" dxfId="1058" priority="848" operator="equal">
      <formula>"Baseball"</formula>
    </cfRule>
  </conditionalFormatting>
  <conditionalFormatting sqref="L69:M69 O69">
    <cfRule type="cellIs" dxfId="1057" priority="845" operator="equal">
      <formula>"Softball"</formula>
    </cfRule>
    <cfRule type="cellIs" dxfId="1056" priority="846" operator="equal">
      <formula>"Baseball"</formula>
    </cfRule>
  </conditionalFormatting>
  <conditionalFormatting sqref="L69">
    <cfRule type="cellIs" dxfId="1055" priority="843" operator="equal">
      <formula>"Softball"</formula>
    </cfRule>
    <cfRule type="cellIs" dxfId="1054" priority="844" operator="equal">
      <formula>"Baseball"</formula>
    </cfRule>
  </conditionalFormatting>
  <conditionalFormatting sqref="L69">
    <cfRule type="cellIs" dxfId="1053" priority="841" operator="equal">
      <formula>"Softball"</formula>
    </cfRule>
    <cfRule type="cellIs" dxfId="1052" priority="842" operator="equal">
      <formula>"Baseball"</formula>
    </cfRule>
  </conditionalFormatting>
  <conditionalFormatting sqref="L69">
    <cfRule type="cellIs" dxfId="1051" priority="839" operator="equal">
      <formula>"Softball"</formula>
    </cfRule>
    <cfRule type="cellIs" dxfId="1050" priority="840" operator="equal">
      <formula>"Baseball"</formula>
    </cfRule>
  </conditionalFormatting>
  <conditionalFormatting sqref="L68:M68 O68">
    <cfRule type="cellIs" dxfId="1049" priority="837" operator="equal">
      <formula>"Softball"</formula>
    </cfRule>
    <cfRule type="cellIs" dxfId="1048" priority="838" operator="equal">
      <formula>"Baseball"</formula>
    </cfRule>
  </conditionalFormatting>
  <conditionalFormatting sqref="L68">
    <cfRule type="cellIs" dxfId="1047" priority="835" operator="equal">
      <formula>"Softball"</formula>
    </cfRule>
    <cfRule type="cellIs" dxfId="1046" priority="836" operator="equal">
      <formula>"Baseball"</formula>
    </cfRule>
  </conditionalFormatting>
  <conditionalFormatting sqref="L68">
    <cfRule type="cellIs" dxfId="1045" priority="833" operator="equal">
      <formula>"Softball"</formula>
    </cfRule>
    <cfRule type="cellIs" dxfId="1044" priority="834" operator="equal">
      <formula>"Baseball"</formula>
    </cfRule>
  </conditionalFormatting>
  <conditionalFormatting sqref="L68">
    <cfRule type="cellIs" dxfId="1043" priority="831" operator="equal">
      <formula>"Softball"</formula>
    </cfRule>
    <cfRule type="cellIs" dxfId="1042" priority="832" operator="equal">
      <formula>"Baseball"</formula>
    </cfRule>
  </conditionalFormatting>
  <conditionalFormatting sqref="L70:M70 O70">
    <cfRule type="cellIs" dxfId="1041" priority="829" operator="equal">
      <formula>"Softball"</formula>
    </cfRule>
    <cfRule type="cellIs" dxfId="1040" priority="830" operator="equal">
      <formula>"Baseball"</formula>
    </cfRule>
  </conditionalFormatting>
  <conditionalFormatting sqref="L70">
    <cfRule type="cellIs" dxfId="1039" priority="827" operator="equal">
      <formula>"Softball"</formula>
    </cfRule>
    <cfRule type="cellIs" dxfId="1038" priority="828" operator="equal">
      <formula>"Baseball"</formula>
    </cfRule>
  </conditionalFormatting>
  <conditionalFormatting sqref="L70">
    <cfRule type="cellIs" dxfId="1037" priority="825" operator="equal">
      <formula>"Softball"</formula>
    </cfRule>
    <cfRule type="cellIs" dxfId="1036" priority="826" operator="equal">
      <formula>"Baseball"</formula>
    </cfRule>
  </conditionalFormatting>
  <conditionalFormatting sqref="L70">
    <cfRule type="cellIs" dxfId="1035" priority="823" operator="equal">
      <formula>"Softball"</formula>
    </cfRule>
    <cfRule type="cellIs" dxfId="1034" priority="824" operator="equal">
      <formula>"Baseball"</formula>
    </cfRule>
  </conditionalFormatting>
  <conditionalFormatting sqref="L72:M72 O72">
    <cfRule type="cellIs" dxfId="1033" priority="821" operator="equal">
      <formula>"Softball"</formula>
    </cfRule>
    <cfRule type="cellIs" dxfId="1032" priority="822" operator="equal">
      <formula>"Baseball"</formula>
    </cfRule>
  </conditionalFormatting>
  <conditionalFormatting sqref="L72">
    <cfRule type="cellIs" dxfId="1031" priority="819" operator="equal">
      <formula>"Softball"</formula>
    </cfRule>
    <cfRule type="cellIs" dxfId="1030" priority="820" operator="equal">
      <formula>"Baseball"</formula>
    </cfRule>
  </conditionalFormatting>
  <conditionalFormatting sqref="L72">
    <cfRule type="cellIs" dxfId="1029" priority="817" operator="equal">
      <formula>"Softball"</formula>
    </cfRule>
    <cfRule type="cellIs" dxfId="1028" priority="818" operator="equal">
      <formula>"Baseball"</formula>
    </cfRule>
  </conditionalFormatting>
  <conditionalFormatting sqref="L72">
    <cfRule type="cellIs" dxfId="1027" priority="815" operator="equal">
      <formula>"Softball"</formula>
    </cfRule>
    <cfRule type="cellIs" dxfId="1026" priority="816" operator="equal">
      <formula>"Baseball"</formula>
    </cfRule>
  </conditionalFormatting>
  <conditionalFormatting sqref="L73:M73 O73">
    <cfRule type="cellIs" dxfId="1025" priority="813" operator="equal">
      <formula>"Softball"</formula>
    </cfRule>
    <cfRule type="cellIs" dxfId="1024" priority="814" operator="equal">
      <formula>"Baseball"</formula>
    </cfRule>
  </conditionalFormatting>
  <conditionalFormatting sqref="L73">
    <cfRule type="cellIs" dxfId="1023" priority="811" operator="equal">
      <formula>"Softball"</formula>
    </cfRule>
    <cfRule type="cellIs" dxfId="1022" priority="812" operator="equal">
      <formula>"Baseball"</formula>
    </cfRule>
  </conditionalFormatting>
  <conditionalFormatting sqref="L73">
    <cfRule type="cellIs" dxfId="1021" priority="809" operator="equal">
      <formula>"Softball"</formula>
    </cfRule>
    <cfRule type="cellIs" dxfId="1020" priority="810" operator="equal">
      <formula>"Baseball"</formula>
    </cfRule>
  </conditionalFormatting>
  <conditionalFormatting sqref="L73">
    <cfRule type="cellIs" dxfId="1019" priority="807" operator="equal">
      <formula>"Softball"</formula>
    </cfRule>
    <cfRule type="cellIs" dxfId="1018" priority="808" operator="equal">
      <formula>"Baseball"</formula>
    </cfRule>
  </conditionalFormatting>
  <conditionalFormatting sqref="L64:M64 O64">
    <cfRule type="cellIs" dxfId="1017" priority="805" operator="equal">
      <formula>"Softball"</formula>
    </cfRule>
    <cfRule type="cellIs" dxfId="1016" priority="806" operator="equal">
      <formula>"Baseball"</formula>
    </cfRule>
  </conditionalFormatting>
  <conditionalFormatting sqref="L64">
    <cfRule type="cellIs" dxfId="1015" priority="803" operator="equal">
      <formula>"Softball"</formula>
    </cfRule>
    <cfRule type="cellIs" dxfId="1014" priority="804" operator="equal">
      <formula>"Baseball"</formula>
    </cfRule>
  </conditionalFormatting>
  <conditionalFormatting sqref="L64">
    <cfRule type="cellIs" dxfId="1013" priority="801" operator="equal">
      <formula>"Softball"</formula>
    </cfRule>
    <cfRule type="cellIs" dxfId="1012" priority="802" operator="equal">
      <formula>"Baseball"</formula>
    </cfRule>
  </conditionalFormatting>
  <conditionalFormatting sqref="L64">
    <cfRule type="cellIs" dxfId="1011" priority="799" operator="equal">
      <formula>"Softball"</formula>
    </cfRule>
    <cfRule type="cellIs" dxfId="1010" priority="800" operator="equal">
      <formula>"Baseball"</formula>
    </cfRule>
  </conditionalFormatting>
  <conditionalFormatting sqref="L80:M80 O80">
    <cfRule type="cellIs" dxfId="1009" priority="797" operator="equal">
      <formula>"Softball"</formula>
    </cfRule>
    <cfRule type="cellIs" dxfId="1008" priority="798" operator="equal">
      <formula>"Baseball"</formula>
    </cfRule>
  </conditionalFormatting>
  <conditionalFormatting sqref="O80">
    <cfRule type="cellIs" dxfId="1007" priority="795" operator="equal">
      <formula>"Softball"</formula>
    </cfRule>
    <cfRule type="cellIs" dxfId="1006" priority="796" operator="equal">
      <formula>"Baseball"</formula>
    </cfRule>
  </conditionalFormatting>
  <conditionalFormatting sqref="L67:M67 O67">
    <cfRule type="cellIs" dxfId="1005" priority="793" operator="equal">
      <formula>"Softball"</formula>
    </cfRule>
    <cfRule type="cellIs" dxfId="1004" priority="794" operator="equal">
      <formula>"Baseball"</formula>
    </cfRule>
  </conditionalFormatting>
  <conditionalFormatting sqref="L67">
    <cfRule type="cellIs" dxfId="1003" priority="791" operator="equal">
      <formula>"Softball"</formula>
    </cfRule>
    <cfRule type="cellIs" dxfId="1002" priority="792" operator="equal">
      <formula>"Baseball"</formula>
    </cfRule>
  </conditionalFormatting>
  <conditionalFormatting sqref="L67">
    <cfRule type="cellIs" dxfId="1001" priority="789" operator="equal">
      <formula>"Softball"</formula>
    </cfRule>
    <cfRule type="cellIs" dxfId="1000" priority="790" operator="equal">
      <formula>"Baseball"</formula>
    </cfRule>
  </conditionalFormatting>
  <conditionalFormatting sqref="L67">
    <cfRule type="cellIs" dxfId="999" priority="787" operator="equal">
      <formula>"Softball"</formula>
    </cfRule>
    <cfRule type="cellIs" dxfId="998" priority="788" operator="equal">
      <formula>"Baseball"</formula>
    </cfRule>
  </conditionalFormatting>
  <conditionalFormatting sqref="L71:M71 O71">
    <cfRule type="cellIs" dxfId="997" priority="785" operator="equal">
      <formula>"Softball"</formula>
    </cfRule>
    <cfRule type="cellIs" dxfId="996" priority="786" operator="equal">
      <formula>"Baseball"</formula>
    </cfRule>
  </conditionalFormatting>
  <conditionalFormatting sqref="L71">
    <cfRule type="cellIs" dxfId="995" priority="783" operator="equal">
      <formula>"Softball"</formula>
    </cfRule>
    <cfRule type="cellIs" dxfId="994" priority="784" operator="equal">
      <formula>"Baseball"</formula>
    </cfRule>
  </conditionalFormatting>
  <conditionalFormatting sqref="L71">
    <cfRule type="cellIs" dxfId="993" priority="781" operator="equal">
      <formula>"Softball"</formula>
    </cfRule>
    <cfRule type="cellIs" dxfId="992" priority="782" operator="equal">
      <formula>"Baseball"</formula>
    </cfRule>
  </conditionalFormatting>
  <conditionalFormatting sqref="L71">
    <cfRule type="cellIs" dxfId="991" priority="779" operator="equal">
      <formula>"Softball"</formula>
    </cfRule>
    <cfRule type="cellIs" dxfId="990" priority="780" operator="equal">
      <formula>"Baseball"</formula>
    </cfRule>
  </conditionalFormatting>
  <conditionalFormatting sqref="L75:M75 O75">
    <cfRule type="cellIs" dxfId="989" priority="765" operator="equal">
      <formula>"Softball"</formula>
    </cfRule>
    <cfRule type="cellIs" dxfId="988" priority="766" operator="equal">
      <formula>"Baseball"</formula>
    </cfRule>
  </conditionalFormatting>
  <conditionalFormatting sqref="L75">
    <cfRule type="cellIs" dxfId="987" priority="763" operator="equal">
      <formula>"Softball"</formula>
    </cfRule>
    <cfRule type="cellIs" dxfId="986" priority="764" operator="equal">
      <formula>"Baseball"</formula>
    </cfRule>
  </conditionalFormatting>
  <conditionalFormatting sqref="L75">
    <cfRule type="cellIs" dxfId="985" priority="761" operator="equal">
      <formula>"Softball"</formula>
    </cfRule>
    <cfRule type="cellIs" dxfId="984" priority="762" operator="equal">
      <formula>"Baseball"</formula>
    </cfRule>
  </conditionalFormatting>
  <conditionalFormatting sqref="L75">
    <cfRule type="cellIs" dxfId="983" priority="759" operator="equal">
      <formula>"Softball"</formula>
    </cfRule>
    <cfRule type="cellIs" dxfId="982" priority="760" operator="equal">
      <formula>"Baseball"</formula>
    </cfRule>
  </conditionalFormatting>
  <conditionalFormatting sqref="L74:M74 O74">
    <cfRule type="cellIs" dxfId="981" priority="719" operator="equal">
      <formula>"Softball"</formula>
    </cfRule>
    <cfRule type="cellIs" dxfId="980" priority="720" operator="equal">
      <formula>"Baseball"</formula>
    </cfRule>
  </conditionalFormatting>
  <conditionalFormatting sqref="L74">
    <cfRule type="cellIs" dxfId="979" priority="717" operator="equal">
      <formula>"Softball"</formula>
    </cfRule>
    <cfRule type="cellIs" dxfId="978" priority="718" operator="equal">
      <formula>"Baseball"</formula>
    </cfRule>
  </conditionalFormatting>
  <conditionalFormatting sqref="L74">
    <cfRule type="cellIs" dxfId="977" priority="715" operator="equal">
      <formula>"Softball"</formula>
    </cfRule>
    <cfRule type="cellIs" dxfId="976" priority="716" operator="equal">
      <formula>"Baseball"</formula>
    </cfRule>
  </conditionalFormatting>
  <conditionalFormatting sqref="L74">
    <cfRule type="cellIs" dxfId="975" priority="713" operator="equal">
      <formula>"Softball"</formula>
    </cfRule>
    <cfRule type="cellIs" dxfId="974" priority="714" operator="equal">
      <formula>"Baseball"</formula>
    </cfRule>
  </conditionalFormatting>
  <conditionalFormatting sqref="L76:M76 O76">
    <cfRule type="cellIs" dxfId="973" priority="693" operator="equal">
      <formula>"Softball"</formula>
    </cfRule>
    <cfRule type="cellIs" dxfId="972" priority="694" operator="equal">
      <formula>"Baseball"</formula>
    </cfRule>
  </conditionalFormatting>
  <conditionalFormatting sqref="L76">
    <cfRule type="cellIs" dxfId="971" priority="691" operator="equal">
      <formula>"Softball"</formula>
    </cfRule>
    <cfRule type="cellIs" dxfId="970" priority="692" operator="equal">
      <formula>"Baseball"</formula>
    </cfRule>
  </conditionalFormatting>
  <conditionalFormatting sqref="L76">
    <cfRule type="cellIs" dxfId="969" priority="689" operator="equal">
      <formula>"Softball"</formula>
    </cfRule>
    <cfRule type="cellIs" dxfId="968" priority="690" operator="equal">
      <formula>"Baseball"</formula>
    </cfRule>
  </conditionalFormatting>
  <conditionalFormatting sqref="L76">
    <cfRule type="cellIs" dxfId="967" priority="687" operator="equal">
      <formula>"Softball"</formula>
    </cfRule>
    <cfRule type="cellIs" dxfId="966" priority="688" operator="equal">
      <formula>"Baseball"</formula>
    </cfRule>
  </conditionalFormatting>
  <conditionalFormatting sqref="L89:M89 O89">
    <cfRule type="cellIs" dxfId="965" priority="685" operator="equal">
      <formula>"Softball"</formula>
    </cfRule>
    <cfRule type="cellIs" dxfId="964" priority="686" operator="equal">
      <formula>"Baseball"</formula>
    </cfRule>
  </conditionalFormatting>
  <conditionalFormatting sqref="O89">
    <cfRule type="cellIs" dxfId="963" priority="683" operator="equal">
      <formula>"Softball"</formula>
    </cfRule>
    <cfRule type="cellIs" dxfId="962" priority="684" operator="equal">
      <formula>"Baseball"</formula>
    </cfRule>
  </conditionalFormatting>
  <conditionalFormatting sqref="L78:M78 O78">
    <cfRule type="cellIs" dxfId="961" priority="681" operator="equal">
      <formula>"Softball"</formula>
    </cfRule>
    <cfRule type="cellIs" dxfId="960" priority="682" operator="equal">
      <formula>"Baseball"</formula>
    </cfRule>
  </conditionalFormatting>
  <conditionalFormatting sqref="L78">
    <cfRule type="cellIs" dxfId="959" priority="679" operator="equal">
      <formula>"Softball"</formula>
    </cfRule>
    <cfRule type="cellIs" dxfId="958" priority="680" operator="equal">
      <formula>"Baseball"</formula>
    </cfRule>
  </conditionalFormatting>
  <conditionalFormatting sqref="L78">
    <cfRule type="cellIs" dxfId="957" priority="677" operator="equal">
      <formula>"Softball"</formula>
    </cfRule>
    <cfRule type="cellIs" dxfId="956" priority="678" operator="equal">
      <formula>"Baseball"</formula>
    </cfRule>
  </conditionalFormatting>
  <conditionalFormatting sqref="L78">
    <cfRule type="cellIs" dxfId="955" priority="675" operator="equal">
      <formula>"Softball"</formula>
    </cfRule>
    <cfRule type="cellIs" dxfId="954" priority="676" operator="equal">
      <formula>"Baseball"</formula>
    </cfRule>
  </conditionalFormatting>
  <conditionalFormatting sqref="L85:M85 O85">
    <cfRule type="cellIs" dxfId="953" priority="673" operator="equal">
      <formula>"Softball"</formula>
    </cfRule>
    <cfRule type="cellIs" dxfId="952" priority="674" operator="equal">
      <formula>"Baseball"</formula>
    </cfRule>
  </conditionalFormatting>
  <conditionalFormatting sqref="L85">
    <cfRule type="cellIs" dxfId="951" priority="671" operator="equal">
      <formula>"Softball"</formula>
    </cfRule>
    <cfRule type="cellIs" dxfId="950" priority="672" operator="equal">
      <formula>"Baseball"</formula>
    </cfRule>
  </conditionalFormatting>
  <conditionalFormatting sqref="L85">
    <cfRule type="cellIs" dxfId="949" priority="669" operator="equal">
      <formula>"Softball"</formula>
    </cfRule>
    <cfRule type="cellIs" dxfId="948" priority="670" operator="equal">
      <formula>"Baseball"</formula>
    </cfRule>
  </conditionalFormatting>
  <conditionalFormatting sqref="L85">
    <cfRule type="cellIs" dxfId="947" priority="667" operator="equal">
      <formula>"Softball"</formula>
    </cfRule>
    <cfRule type="cellIs" dxfId="946" priority="668" operator="equal">
      <formula>"Baseball"</formula>
    </cfRule>
  </conditionalFormatting>
  <conditionalFormatting sqref="L82:M82 O82">
    <cfRule type="cellIs" dxfId="945" priority="659" operator="equal">
      <formula>"Softball"</formula>
    </cfRule>
    <cfRule type="cellIs" dxfId="944" priority="660" operator="equal">
      <formula>"Baseball"</formula>
    </cfRule>
  </conditionalFormatting>
  <conditionalFormatting sqref="L82">
    <cfRule type="cellIs" dxfId="943" priority="657" operator="equal">
      <formula>"Softball"</formula>
    </cfRule>
    <cfRule type="cellIs" dxfId="942" priority="658" operator="equal">
      <formula>"Baseball"</formula>
    </cfRule>
  </conditionalFormatting>
  <conditionalFormatting sqref="L82">
    <cfRule type="cellIs" dxfId="941" priority="655" operator="equal">
      <formula>"Softball"</formula>
    </cfRule>
    <cfRule type="cellIs" dxfId="940" priority="656" operator="equal">
      <formula>"Baseball"</formula>
    </cfRule>
  </conditionalFormatting>
  <conditionalFormatting sqref="L82">
    <cfRule type="cellIs" dxfId="939" priority="653" operator="equal">
      <formula>"Softball"</formula>
    </cfRule>
    <cfRule type="cellIs" dxfId="938" priority="654" operator="equal">
      <formula>"Baseball"</formula>
    </cfRule>
  </conditionalFormatting>
  <conditionalFormatting sqref="L79:M79 O79">
    <cfRule type="cellIs" dxfId="937" priority="651" operator="equal">
      <formula>"Softball"</formula>
    </cfRule>
    <cfRule type="cellIs" dxfId="936" priority="652" operator="equal">
      <formula>"Baseball"</formula>
    </cfRule>
  </conditionalFormatting>
  <conditionalFormatting sqref="L79">
    <cfRule type="cellIs" dxfId="935" priority="649" operator="equal">
      <formula>"Softball"</formula>
    </cfRule>
    <cfRule type="cellIs" dxfId="934" priority="650" operator="equal">
      <formula>"Baseball"</formula>
    </cfRule>
  </conditionalFormatting>
  <conditionalFormatting sqref="L79">
    <cfRule type="cellIs" dxfId="933" priority="647" operator="equal">
      <formula>"Softball"</formula>
    </cfRule>
    <cfRule type="cellIs" dxfId="932" priority="648" operator="equal">
      <formula>"Baseball"</formula>
    </cfRule>
  </conditionalFormatting>
  <conditionalFormatting sqref="L79">
    <cfRule type="cellIs" dxfId="931" priority="645" operator="equal">
      <formula>"Softball"</formula>
    </cfRule>
    <cfRule type="cellIs" dxfId="930" priority="646" operator="equal">
      <formula>"Baseball"</formula>
    </cfRule>
  </conditionalFormatting>
  <conditionalFormatting sqref="L81:M81 O81">
    <cfRule type="cellIs" dxfId="929" priority="643" operator="equal">
      <formula>"Softball"</formula>
    </cfRule>
    <cfRule type="cellIs" dxfId="928" priority="644" operator="equal">
      <formula>"Baseball"</formula>
    </cfRule>
  </conditionalFormatting>
  <conditionalFormatting sqref="L81">
    <cfRule type="cellIs" dxfId="927" priority="641" operator="equal">
      <formula>"Softball"</formula>
    </cfRule>
    <cfRule type="cellIs" dxfId="926" priority="642" operator="equal">
      <formula>"Baseball"</formula>
    </cfRule>
  </conditionalFormatting>
  <conditionalFormatting sqref="L81">
    <cfRule type="cellIs" dxfId="925" priority="639" operator="equal">
      <formula>"Softball"</formula>
    </cfRule>
    <cfRule type="cellIs" dxfId="924" priority="640" operator="equal">
      <formula>"Baseball"</formula>
    </cfRule>
  </conditionalFormatting>
  <conditionalFormatting sqref="L81">
    <cfRule type="cellIs" dxfId="923" priority="637" operator="equal">
      <formula>"Softball"</formula>
    </cfRule>
    <cfRule type="cellIs" dxfId="922" priority="638" operator="equal">
      <formula>"Baseball"</formula>
    </cfRule>
  </conditionalFormatting>
  <conditionalFormatting sqref="L84:M84 O84">
    <cfRule type="cellIs" dxfId="921" priority="611" operator="equal">
      <formula>"Softball"</formula>
    </cfRule>
    <cfRule type="cellIs" dxfId="920" priority="612" operator="equal">
      <formula>"Baseball"</formula>
    </cfRule>
  </conditionalFormatting>
  <conditionalFormatting sqref="L84">
    <cfRule type="cellIs" dxfId="919" priority="609" operator="equal">
      <formula>"Softball"</formula>
    </cfRule>
    <cfRule type="cellIs" dxfId="918" priority="610" operator="equal">
      <formula>"Baseball"</formula>
    </cfRule>
  </conditionalFormatting>
  <conditionalFormatting sqref="L84">
    <cfRule type="cellIs" dxfId="917" priority="607" operator="equal">
      <formula>"Softball"</formula>
    </cfRule>
    <cfRule type="cellIs" dxfId="916" priority="608" operator="equal">
      <formula>"Baseball"</formula>
    </cfRule>
  </conditionalFormatting>
  <conditionalFormatting sqref="L84">
    <cfRule type="cellIs" dxfId="915" priority="605" operator="equal">
      <formula>"Softball"</formula>
    </cfRule>
    <cfRule type="cellIs" dxfId="914" priority="606" operator="equal">
      <formula>"Baseball"</formula>
    </cfRule>
  </conditionalFormatting>
  <conditionalFormatting sqref="L83:M83 O83">
    <cfRule type="cellIs" dxfId="913" priority="603" operator="equal">
      <formula>"Softball"</formula>
    </cfRule>
    <cfRule type="cellIs" dxfId="912" priority="604" operator="equal">
      <formula>"Baseball"</formula>
    </cfRule>
  </conditionalFormatting>
  <conditionalFormatting sqref="L83">
    <cfRule type="cellIs" dxfId="911" priority="601" operator="equal">
      <formula>"Softball"</formula>
    </cfRule>
    <cfRule type="cellIs" dxfId="910" priority="602" operator="equal">
      <formula>"Baseball"</formula>
    </cfRule>
  </conditionalFormatting>
  <conditionalFormatting sqref="L83">
    <cfRule type="cellIs" dxfId="909" priority="599" operator="equal">
      <formula>"Softball"</formula>
    </cfRule>
    <cfRule type="cellIs" dxfId="908" priority="600" operator="equal">
      <formula>"Baseball"</formula>
    </cfRule>
  </conditionalFormatting>
  <conditionalFormatting sqref="L83">
    <cfRule type="cellIs" dxfId="907" priority="597" operator="equal">
      <formula>"Softball"</formula>
    </cfRule>
    <cfRule type="cellIs" dxfId="906" priority="598" operator="equal">
      <formula>"Baseball"</formula>
    </cfRule>
  </conditionalFormatting>
  <conditionalFormatting sqref="L92:M92 O92">
    <cfRule type="cellIs" dxfId="905" priority="595" operator="equal">
      <formula>"Softball"</formula>
    </cfRule>
    <cfRule type="cellIs" dxfId="904" priority="596" operator="equal">
      <formula>"Baseball"</formula>
    </cfRule>
  </conditionalFormatting>
  <conditionalFormatting sqref="L92">
    <cfRule type="cellIs" dxfId="903" priority="593" operator="equal">
      <formula>"Softball"</formula>
    </cfRule>
    <cfRule type="cellIs" dxfId="902" priority="594" operator="equal">
      <formula>"Baseball"</formula>
    </cfRule>
  </conditionalFormatting>
  <conditionalFormatting sqref="L92">
    <cfRule type="cellIs" dxfId="901" priority="591" operator="equal">
      <formula>"Softball"</formula>
    </cfRule>
    <cfRule type="cellIs" dxfId="900" priority="592" operator="equal">
      <formula>"Baseball"</formula>
    </cfRule>
  </conditionalFormatting>
  <conditionalFormatting sqref="L92">
    <cfRule type="cellIs" dxfId="899" priority="589" operator="equal">
      <formula>"Softball"</formula>
    </cfRule>
    <cfRule type="cellIs" dxfId="898" priority="590" operator="equal">
      <formula>"Baseball"</formula>
    </cfRule>
  </conditionalFormatting>
  <conditionalFormatting sqref="L86:M86 O86">
    <cfRule type="cellIs" dxfId="897" priority="587" operator="equal">
      <formula>"Softball"</formula>
    </cfRule>
    <cfRule type="cellIs" dxfId="896" priority="588" operator="equal">
      <formula>"Baseball"</formula>
    </cfRule>
  </conditionalFormatting>
  <conditionalFormatting sqref="L86">
    <cfRule type="cellIs" dxfId="895" priority="585" operator="equal">
      <formula>"Softball"</formula>
    </cfRule>
    <cfRule type="cellIs" dxfId="894" priority="586" operator="equal">
      <formula>"Baseball"</formula>
    </cfRule>
  </conditionalFormatting>
  <conditionalFormatting sqref="L86">
    <cfRule type="cellIs" dxfId="893" priority="583" operator="equal">
      <formula>"Softball"</formula>
    </cfRule>
    <cfRule type="cellIs" dxfId="892" priority="584" operator="equal">
      <formula>"Baseball"</formula>
    </cfRule>
  </conditionalFormatting>
  <conditionalFormatting sqref="L86">
    <cfRule type="cellIs" dxfId="891" priority="581" operator="equal">
      <formula>"Softball"</formula>
    </cfRule>
    <cfRule type="cellIs" dxfId="890" priority="582" operator="equal">
      <formula>"Baseball"</formula>
    </cfRule>
  </conditionalFormatting>
  <conditionalFormatting sqref="L87:M87 O87">
    <cfRule type="cellIs" dxfId="889" priority="579" operator="equal">
      <formula>"Softball"</formula>
    </cfRule>
    <cfRule type="cellIs" dxfId="888" priority="580" operator="equal">
      <formula>"Baseball"</formula>
    </cfRule>
  </conditionalFormatting>
  <conditionalFormatting sqref="L87">
    <cfRule type="cellIs" dxfId="887" priority="577" operator="equal">
      <formula>"Softball"</formula>
    </cfRule>
    <cfRule type="cellIs" dxfId="886" priority="578" operator="equal">
      <formula>"Baseball"</formula>
    </cfRule>
  </conditionalFormatting>
  <conditionalFormatting sqref="L87">
    <cfRule type="cellIs" dxfId="885" priority="575" operator="equal">
      <formula>"Softball"</formula>
    </cfRule>
    <cfRule type="cellIs" dxfId="884" priority="576" operator="equal">
      <formula>"Baseball"</formula>
    </cfRule>
  </conditionalFormatting>
  <conditionalFormatting sqref="L87">
    <cfRule type="cellIs" dxfId="883" priority="573" operator="equal">
      <formula>"Softball"</formula>
    </cfRule>
    <cfRule type="cellIs" dxfId="882" priority="574" operator="equal">
      <formula>"Baseball"</formula>
    </cfRule>
  </conditionalFormatting>
  <conditionalFormatting sqref="L88:M88 O88">
    <cfRule type="cellIs" dxfId="881" priority="571" operator="equal">
      <formula>"Softball"</formula>
    </cfRule>
    <cfRule type="cellIs" dxfId="880" priority="572" operator="equal">
      <formula>"Baseball"</formula>
    </cfRule>
  </conditionalFormatting>
  <conditionalFormatting sqref="L88">
    <cfRule type="cellIs" dxfId="879" priority="569" operator="equal">
      <formula>"Softball"</formula>
    </cfRule>
    <cfRule type="cellIs" dxfId="878" priority="570" operator="equal">
      <formula>"Baseball"</formula>
    </cfRule>
  </conditionalFormatting>
  <conditionalFormatting sqref="L88">
    <cfRule type="cellIs" dxfId="877" priority="567" operator="equal">
      <formula>"Softball"</formula>
    </cfRule>
    <cfRule type="cellIs" dxfId="876" priority="568" operator="equal">
      <formula>"Baseball"</formula>
    </cfRule>
  </conditionalFormatting>
  <conditionalFormatting sqref="L88">
    <cfRule type="cellIs" dxfId="875" priority="565" operator="equal">
      <formula>"Softball"</formula>
    </cfRule>
    <cfRule type="cellIs" dxfId="874" priority="566" operator="equal">
      <formula>"Baseball"</formula>
    </cfRule>
  </conditionalFormatting>
  <conditionalFormatting sqref="L90:M90 O90">
    <cfRule type="cellIs" dxfId="873" priority="563" operator="equal">
      <formula>"Softball"</formula>
    </cfRule>
    <cfRule type="cellIs" dxfId="872" priority="564" operator="equal">
      <formula>"Baseball"</formula>
    </cfRule>
  </conditionalFormatting>
  <conditionalFormatting sqref="L90">
    <cfRule type="cellIs" dxfId="871" priority="561" operator="equal">
      <formula>"Softball"</formula>
    </cfRule>
    <cfRule type="cellIs" dxfId="870" priority="562" operator="equal">
      <formula>"Baseball"</formula>
    </cfRule>
  </conditionalFormatting>
  <conditionalFormatting sqref="L90">
    <cfRule type="cellIs" dxfId="869" priority="559" operator="equal">
      <formula>"Softball"</formula>
    </cfRule>
    <cfRule type="cellIs" dxfId="868" priority="560" operator="equal">
      <formula>"Baseball"</formula>
    </cfRule>
  </conditionalFormatting>
  <conditionalFormatting sqref="L90">
    <cfRule type="cellIs" dxfId="867" priority="557" operator="equal">
      <formula>"Softball"</formula>
    </cfRule>
    <cfRule type="cellIs" dxfId="866" priority="558" operator="equal">
      <formula>"Baseball"</formula>
    </cfRule>
  </conditionalFormatting>
  <conditionalFormatting sqref="L94:M94 O94">
    <cfRule type="cellIs" dxfId="865" priority="543" operator="equal">
      <formula>"Softball"</formula>
    </cfRule>
    <cfRule type="cellIs" dxfId="864" priority="544" operator="equal">
      <formula>"Baseball"</formula>
    </cfRule>
  </conditionalFormatting>
  <conditionalFormatting sqref="L94">
    <cfRule type="cellIs" dxfId="863" priority="541" operator="equal">
      <formula>"Softball"</formula>
    </cfRule>
    <cfRule type="cellIs" dxfId="862" priority="542" operator="equal">
      <formula>"Baseball"</formula>
    </cfRule>
  </conditionalFormatting>
  <conditionalFormatting sqref="L94">
    <cfRule type="cellIs" dxfId="861" priority="539" operator="equal">
      <formula>"Softball"</formula>
    </cfRule>
    <cfRule type="cellIs" dxfId="860" priority="540" operator="equal">
      <formula>"Baseball"</formula>
    </cfRule>
  </conditionalFormatting>
  <conditionalFormatting sqref="L94">
    <cfRule type="cellIs" dxfId="859" priority="537" operator="equal">
      <formula>"Softball"</formula>
    </cfRule>
    <cfRule type="cellIs" dxfId="858" priority="538" operator="equal">
      <formula>"Baseball"</formula>
    </cfRule>
  </conditionalFormatting>
  <conditionalFormatting sqref="L95:M95 O95">
    <cfRule type="cellIs" dxfId="857" priority="535" operator="equal">
      <formula>"Softball"</formula>
    </cfRule>
    <cfRule type="cellIs" dxfId="856" priority="536" operator="equal">
      <formula>"Baseball"</formula>
    </cfRule>
  </conditionalFormatting>
  <conditionalFormatting sqref="L95">
    <cfRule type="cellIs" dxfId="855" priority="533" operator="equal">
      <formula>"Softball"</formula>
    </cfRule>
    <cfRule type="cellIs" dxfId="854" priority="534" operator="equal">
      <formula>"Baseball"</formula>
    </cfRule>
  </conditionalFormatting>
  <conditionalFormatting sqref="L95">
    <cfRule type="cellIs" dxfId="853" priority="531" operator="equal">
      <formula>"Softball"</formula>
    </cfRule>
    <cfRule type="cellIs" dxfId="852" priority="532" operator="equal">
      <formula>"Baseball"</formula>
    </cfRule>
  </conditionalFormatting>
  <conditionalFormatting sqref="L95">
    <cfRule type="cellIs" dxfId="851" priority="529" operator="equal">
      <formula>"Softball"</formula>
    </cfRule>
    <cfRule type="cellIs" dxfId="850" priority="530" operator="equal">
      <formula>"Baseball"</formula>
    </cfRule>
  </conditionalFormatting>
  <conditionalFormatting sqref="L98:M98 O98">
    <cfRule type="cellIs" dxfId="849" priority="527" operator="equal">
      <formula>"Softball"</formula>
    </cfRule>
    <cfRule type="cellIs" dxfId="848" priority="528" operator="equal">
      <formula>"Baseball"</formula>
    </cfRule>
  </conditionalFormatting>
  <conditionalFormatting sqref="L98">
    <cfRule type="cellIs" dxfId="847" priority="525" operator="equal">
      <formula>"Softball"</formula>
    </cfRule>
    <cfRule type="cellIs" dxfId="846" priority="526" operator="equal">
      <formula>"Baseball"</formula>
    </cfRule>
  </conditionalFormatting>
  <conditionalFormatting sqref="L98">
    <cfRule type="cellIs" dxfId="845" priority="523" operator="equal">
      <formula>"Softball"</formula>
    </cfRule>
    <cfRule type="cellIs" dxfId="844" priority="524" operator="equal">
      <formula>"Baseball"</formula>
    </cfRule>
  </conditionalFormatting>
  <conditionalFormatting sqref="L98">
    <cfRule type="cellIs" dxfId="843" priority="521" operator="equal">
      <formula>"Softball"</formula>
    </cfRule>
    <cfRule type="cellIs" dxfId="842" priority="522" operator="equal">
      <formula>"Baseball"</formula>
    </cfRule>
  </conditionalFormatting>
  <conditionalFormatting sqref="L99:M99 O99">
    <cfRule type="cellIs" dxfId="841" priority="519" operator="equal">
      <formula>"Softball"</formula>
    </cfRule>
    <cfRule type="cellIs" dxfId="840" priority="520" operator="equal">
      <formula>"Baseball"</formula>
    </cfRule>
  </conditionalFormatting>
  <conditionalFormatting sqref="L99">
    <cfRule type="cellIs" dxfId="839" priority="517" operator="equal">
      <formula>"Softball"</formula>
    </cfRule>
    <cfRule type="cellIs" dxfId="838" priority="518" operator="equal">
      <formula>"Baseball"</formula>
    </cfRule>
  </conditionalFormatting>
  <conditionalFormatting sqref="L99">
    <cfRule type="cellIs" dxfId="837" priority="515" operator="equal">
      <formula>"Softball"</formula>
    </cfRule>
    <cfRule type="cellIs" dxfId="836" priority="516" operator="equal">
      <formula>"Baseball"</formula>
    </cfRule>
  </conditionalFormatting>
  <conditionalFormatting sqref="L99">
    <cfRule type="cellIs" dxfId="835" priority="513" operator="equal">
      <formula>"Softball"</formula>
    </cfRule>
    <cfRule type="cellIs" dxfId="834" priority="514" operator="equal">
      <formula>"Baseball"</formula>
    </cfRule>
  </conditionalFormatting>
  <conditionalFormatting sqref="L97:M97 O97">
    <cfRule type="cellIs" dxfId="833" priority="511" operator="equal">
      <formula>"Softball"</formula>
    </cfRule>
    <cfRule type="cellIs" dxfId="832" priority="512" operator="equal">
      <formula>"Baseball"</formula>
    </cfRule>
  </conditionalFormatting>
  <conditionalFormatting sqref="L97">
    <cfRule type="cellIs" dxfId="831" priority="509" operator="equal">
      <formula>"Softball"</formula>
    </cfRule>
    <cfRule type="cellIs" dxfId="830" priority="510" operator="equal">
      <formula>"Baseball"</formula>
    </cfRule>
  </conditionalFormatting>
  <conditionalFormatting sqref="L97">
    <cfRule type="cellIs" dxfId="829" priority="507" operator="equal">
      <formula>"Softball"</formula>
    </cfRule>
    <cfRule type="cellIs" dxfId="828" priority="508" operator="equal">
      <formula>"Baseball"</formula>
    </cfRule>
  </conditionalFormatting>
  <conditionalFormatting sqref="L97">
    <cfRule type="cellIs" dxfId="827" priority="505" operator="equal">
      <formula>"Softball"</formula>
    </cfRule>
    <cfRule type="cellIs" dxfId="826" priority="506" operator="equal">
      <formula>"Baseball"</formula>
    </cfRule>
  </conditionalFormatting>
  <conditionalFormatting sqref="L93:M93 O93">
    <cfRule type="cellIs" dxfId="825" priority="503" operator="equal">
      <formula>"Softball"</formula>
    </cfRule>
    <cfRule type="cellIs" dxfId="824" priority="504" operator="equal">
      <formula>"Baseball"</formula>
    </cfRule>
  </conditionalFormatting>
  <conditionalFormatting sqref="L93">
    <cfRule type="cellIs" dxfId="823" priority="501" operator="equal">
      <formula>"Softball"</formula>
    </cfRule>
    <cfRule type="cellIs" dxfId="822" priority="502" operator="equal">
      <formula>"Baseball"</formula>
    </cfRule>
  </conditionalFormatting>
  <conditionalFormatting sqref="L93">
    <cfRule type="cellIs" dxfId="821" priority="499" operator="equal">
      <formula>"Softball"</formula>
    </cfRule>
    <cfRule type="cellIs" dxfId="820" priority="500" operator="equal">
      <formula>"Baseball"</formula>
    </cfRule>
  </conditionalFormatting>
  <conditionalFormatting sqref="L93">
    <cfRule type="cellIs" dxfId="819" priority="497" operator="equal">
      <formula>"Softball"</formula>
    </cfRule>
    <cfRule type="cellIs" dxfId="818" priority="498" operator="equal">
      <formula>"Baseball"</formula>
    </cfRule>
  </conditionalFormatting>
  <conditionalFormatting sqref="L96:M96 O96">
    <cfRule type="cellIs" dxfId="817" priority="495" operator="equal">
      <formula>"Softball"</formula>
    </cfRule>
    <cfRule type="cellIs" dxfId="816" priority="496" operator="equal">
      <formula>"Baseball"</formula>
    </cfRule>
  </conditionalFormatting>
  <conditionalFormatting sqref="L96">
    <cfRule type="cellIs" dxfId="815" priority="493" operator="equal">
      <formula>"Softball"</formula>
    </cfRule>
    <cfRule type="cellIs" dxfId="814" priority="494" operator="equal">
      <formula>"Baseball"</formula>
    </cfRule>
  </conditionalFormatting>
  <conditionalFormatting sqref="L96">
    <cfRule type="cellIs" dxfId="813" priority="491" operator="equal">
      <formula>"Softball"</formula>
    </cfRule>
    <cfRule type="cellIs" dxfId="812" priority="492" operator="equal">
      <formula>"Baseball"</formula>
    </cfRule>
  </conditionalFormatting>
  <conditionalFormatting sqref="L96">
    <cfRule type="cellIs" dxfId="811" priority="489" operator="equal">
      <formula>"Softball"</formula>
    </cfRule>
    <cfRule type="cellIs" dxfId="810" priority="490" operator="equal">
      <formula>"Baseball"</formula>
    </cfRule>
  </conditionalFormatting>
  <conditionalFormatting sqref="L102:M102 O102">
    <cfRule type="cellIs" dxfId="809" priority="487" operator="equal">
      <formula>"Softball"</formula>
    </cfRule>
    <cfRule type="cellIs" dxfId="808" priority="488" operator="equal">
      <formula>"Baseball"</formula>
    </cfRule>
  </conditionalFormatting>
  <conditionalFormatting sqref="L102">
    <cfRule type="cellIs" dxfId="807" priority="485" operator="equal">
      <formula>"Softball"</formula>
    </cfRule>
    <cfRule type="cellIs" dxfId="806" priority="486" operator="equal">
      <formula>"Baseball"</formula>
    </cfRule>
  </conditionalFormatting>
  <conditionalFormatting sqref="L102">
    <cfRule type="cellIs" dxfId="805" priority="483" operator="equal">
      <formula>"Softball"</formula>
    </cfRule>
    <cfRule type="cellIs" dxfId="804" priority="484" operator="equal">
      <formula>"Baseball"</formula>
    </cfRule>
  </conditionalFormatting>
  <conditionalFormatting sqref="L102">
    <cfRule type="cellIs" dxfId="803" priority="481" operator="equal">
      <formula>"Softball"</formula>
    </cfRule>
    <cfRule type="cellIs" dxfId="802" priority="482" operator="equal">
      <formula>"Baseball"</formula>
    </cfRule>
  </conditionalFormatting>
  <conditionalFormatting sqref="L100:M101 O100:O101">
    <cfRule type="cellIs" dxfId="801" priority="479" operator="equal">
      <formula>"Softball"</formula>
    </cfRule>
    <cfRule type="cellIs" dxfId="800" priority="480" operator="equal">
      <formula>"Baseball"</formula>
    </cfRule>
  </conditionalFormatting>
  <conditionalFormatting sqref="L100:L101">
    <cfRule type="cellIs" dxfId="799" priority="477" operator="equal">
      <formula>"Softball"</formula>
    </cfRule>
    <cfRule type="cellIs" dxfId="798" priority="478" operator="equal">
      <formula>"Baseball"</formula>
    </cfRule>
  </conditionalFormatting>
  <conditionalFormatting sqref="L100:L101">
    <cfRule type="cellIs" dxfId="797" priority="475" operator="equal">
      <formula>"Softball"</formula>
    </cfRule>
    <cfRule type="cellIs" dxfId="796" priority="476" operator="equal">
      <formula>"Baseball"</formula>
    </cfRule>
  </conditionalFormatting>
  <conditionalFormatting sqref="L100:L101">
    <cfRule type="cellIs" dxfId="795" priority="473" operator="equal">
      <formula>"Softball"</formula>
    </cfRule>
    <cfRule type="cellIs" dxfId="794" priority="474" operator="equal">
      <formula>"Baseball"</formula>
    </cfRule>
  </conditionalFormatting>
  <conditionalFormatting sqref="L105:M105 O105">
    <cfRule type="cellIs" dxfId="793" priority="471" operator="equal">
      <formula>"Softball"</formula>
    </cfRule>
    <cfRule type="cellIs" dxfId="792" priority="472" operator="equal">
      <formula>"Baseball"</formula>
    </cfRule>
  </conditionalFormatting>
  <conditionalFormatting sqref="L105">
    <cfRule type="cellIs" dxfId="791" priority="469" operator="equal">
      <formula>"Softball"</formula>
    </cfRule>
    <cfRule type="cellIs" dxfId="790" priority="470" operator="equal">
      <formula>"Baseball"</formula>
    </cfRule>
  </conditionalFormatting>
  <conditionalFormatting sqref="L105">
    <cfRule type="cellIs" dxfId="789" priority="467" operator="equal">
      <formula>"Softball"</formula>
    </cfRule>
    <cfRule type="cellIs" dxfId="788" priority="468" operator="equal">
      <formula>"Baseball"</formula>
    </cfRule>
  </conditionalFormatting>
  <conditionalFormatting sqref="L105">
    <cfRule type="cellIs" dxfId="787" priority="465" operator="equal">
      <formula>"Softball"</formula>
    </cfRule>
    <cfRule type="cellIs" dxfId="786" priority="466" operator="equal">
      <formula>"Baseball"</formula>
    </cfRule>
  </conditionalFormatting>
  <conditionalFormatting sqref="L107:M107 O107">
    <cfRule type="cellIs" dxfId="785" priority="463" operator="equal">
      <formula>"Softball"</formula>
    </cfRule>
    <cfRule type="cellIs" dxfId="784" priority="464" operator="equal">
      <formula>"Baseball"</formula>
    </cfRule>
  </conditionalFormatting>
  <conditionalFormatting sqref="L107">
    <cfRule type="cellIs" dxfId="783" priority="461" operator="equal">
      <formula>"Softball"</formula>
    </cfRule>
    <cfRule type="cellIs" dxfId="782" priority="462" operator="equal">
      <formula>"Baseball"</formula>
    </cfRule>
  </conditionalFormatting>
  <conditionalFormatting sqref="L107">
    <cfRule type="cellIs" dxfId="781" priority="459" operator="equal">
      <formula>"Softball"</formula>
    </cfRule>
    <cfRule type="cellIs" dxfId="780" priority="460" operator="equal">
      <formula>"Baseball"</formula>
    </cfRule>
  </conditionalFormatting>
  <conditionalFormatting sqref="L107">
    <cfRule type="cellIs" dxfId="779" priority="457" operator="equal">
      <formula>"Softball"</formula>
    </cfRule>
    <cfRule type="cellIs" dxfId="778" priority="458" operator="equal">
      <formula>"Baseball"</formula>
    </cfRule>
  </conditionalFormatting>
  <conditionalFormatting sqref="L109:M109 O109">
    <cfRule type="cellIs" dxfId="777" priority="455" operator="equal">
      <formula>"Softball"</formula>
    </cfRule>
    <cfRule type="cellIs" dxfId="776" priority="456" operator="equal">
      <formula>"Baseball"</formula>
    </cfRule>
  </conditionalFormatting>
  <conditionalFormatting sqref="L109">
    <cfRule type="cellIs" dxfId="775" priority="453" operator="equal">
      <formula>"Softball"</formula>
    </cfRule>
    <cfRule type="cellIs" dxfId="774" priority="454" operator="equal">
      <formula>"Baseball"</formula>
    </cfRule>
  </conditionalFormatting>
  <conditionalFormatting sqref="L109">
    <cfRule type="cellIs" dxfId="773" priority="451" operator="equal">
      <formula>"Softball"</formula>
    </cfRule>
    <cfRule type="cellIs" dxfId="772" priority="452" operator="equal">
      <formula>"Baseball"</formula>
    </cfRule>
  </conditionalFormatting>
  <conditionalFormatting sqref="L109">
    <cfRule type="cellIs" dxfId="771" priority="449" operator="equal">
      <formula>"Softball"</formula>
    </cfRule>
    <cfRule type="cellIs" dxfId="770" priority="450" operator="equal">
      <formula>"Baseball"</formula>
    </cfRule>
  </conditionalFormatting>
  <conditionalFormatting sqref="L110:M110 O110">
    <cfRule type="cellIs" dxfId="769" priority="447" operator="equal">
      <formula>"Softball"</formula>
    </cfRule>
    <cfRule type="cellIs" dxfId="768" priority="448" operator="equal">
      <formula>"Baseball"</formula>
    </cfRule>
  </conditionalFormatting>
  <conditionalFormatting sqref="L110">
    <cfRule type="cellIs" dxfId="767" priority="445" operator="equal">
      <formula>"Softball"</formula>
    </cfRule>
    <cfRule type="cellIs" dxfId="766" priority="446" operator="equal">
      <formula>"Baseball"</formula>
    </cfRule>
  </conditionalFormatting>
  <conditionalFormatting sqref="L110">
    <cfRule type="cellIs" dxfId="765" priority="443" operator="equal">
      <formula>"Softball"</formula>
    </cfRule>
    <cfRule type="cellIs" dxfId="764" priority="444" operator="equal">
      <formula>"Baseball"</formula>
    </cfRule>
  </conditionalFormatting>
  <conditionalFormatting sqref="L110">
    <cfRule type="cellIs" dxfId="763" priority="441" operator="equal">
      <formula>"Softball"</formula>
    </cfRule>
    <cfRule type="cellIs" dxfId="762" priority="442" operator="equal">
      <formula>"Baseball"</formula>
    </cfRule>
  </conditionalFormatting>
  <conditionalFormatting sqref="L104:M104 O104">
    <cfRule type="cellIs" dxfId="761" priority="439" operator="equal">
      <formula>"Softball"</formula>
    </cfRule>
    <cfRule type="cellIs" dxfId="760" priority="440" operator="equal">
      <formula>"Baseball"</formula>
    </cfRule>
  </conditionalFormatting>
  <conditionalFormatting sqref="L104">
    <cfRule type="cellIs" dxfId="759" priority="437" operator="equal">
      <formula>"Softball"</formula>
    </cfRule>
    <cfRule type="cellIs" dxfId="758" priority="438" operator="equal">
      <formula>"Baseball"</formula>
    </cfRule>
  </conditionalFormatting>
  <conditionalFormatting sqref="L104">
    <cfRule type="cellIs" dxfId="757" priority="435" operator="equal">
      <formula>"Softball"</formula>
    </cfRule>
    <cfRule type="cellIs" dxfId="756" priority="436" operator="equal">
      <formula>"Baseball"</formula>
    </cfRule>
  </conditionalFormatting>
  <conditionalFormatting sqref="L104">
    <cfRule type="cellIs" dxfId="755" priority="433" operator="equal">
      <formula>"Softball"</formula>
    </cfRule>
    <cfRule type="cellIs" dxfId="754" priority="434" operator="equal">
      <formula>"Baseball"</formula>
    </cfRule>
  </conditionalFormatting>
  <conditionalFormatting sqref="L111:M111 O111">
    <cfRule type="cellIs" dxfId="753" priority="431" operator="equal">
      <formula>"Softball"</formula>
    </cfRule>
    <cfRule type="cellIs" dxfId="752" priority="432" operator="equal">
      <formula>"Baseball"</formula>
    </cfRule>
  </conditionalFormatting>
  <conditionalFormatting sqref="L111">
    <cfRule type="cellIs" dxfId="751" priority="429" operator="equal">
      <formula>"Softball"</formula>
    </cfRule>
    <cfRule type="cellIs" dxfId="750" priority="430" operator="equal">
      <formula>"Baseball"</formula>
    </cfRule>
  </conditionalFormatting>
  <conditionalFormatting sqref="L111">
    <cfRule type="cellIs" dxfId="749" priority="427" operator="equal">
      <formula>"Softball"</formula>
    </cfRule>
    <cfRule type="cellIs" dxfId="748" priority="428" operator="equal">
      <formula>"Baseball"</formula>
    </cfRule>
  </conditionalFormatting>
  <conditionalFormatting sqref="L111">
    <cfRule type="cellIs" dxfId="747" priority="425" operator="equal">
      <formula>"Softball"</formula>
    </cfRule>
    <cfRule type="cellIs" dxfId="746" priority="426" operator="equal">
      <formula>"Baseball"</formula>
    </cfRule>
  </conditionalFormatting>
  <conditionalFormatting sqref="L106:M106 O106">
    <cfRule type="cellIs" dxfId="745" priority="423" operator="equal">
      <formula>"Softball"</formula>
    </cfRule>
    <cfRule type="cellIs" dxfId="744" priority="424" operator="equal">
      <formula>"Baseball"</formula>
    </cfRule>
  </conditionalFormatting>
  <conditionalFormatting sqref="L106">
    <cfRule type="cellIs" dxfId="743" priority="421" operator="equal">
      <formula>"Softball"</formula>
    </cfRule>
    <cfRule type="cellIs" dxfId="742" priority="422" operator="equal">
      <formula>"Baseball"</formula>
    </cfRule>
  </conditionalFormatting>
  <conditionalFormatting sqref="L106">
    <cfRule type="cellIs" dxfId="741" priority="419" operator="equal">
      <formula>"Softball"</formula>
    </cfRule>
    <cfRule type="cellIs" dxfId="740" priority="420" operator="equal">
      <formula>"Baseball"</formula>
    </cfRule>
  </conditionalFormatting>
  <conditionalFormatting sqref="L106">
    <cfRule type="cellIs" dxfId="739" priority="417" operator="equal">
      <formula>"Softball"</formula>
    </cfRule>
    <cfRule type="cellIs" dxfId="738" priority="418" operator="equal">
      <formula>"Baseball"</formula>
    </cfRule>
  </conditionalFormatting>
  <conditionalFormatting sqref="L108:M108 O108">
    <cfRule type="cellIs" dxfId="737" priority="415" operator="equal">
      <formula>"Softball"</formula>
    </cfRule>
    <cfRule type="cellIs" dxfId="736" priority="416" operator="equal">
      <formula>"Baseball"</formula>
    </cfRule>
  </conditionalFormatting>
  <conditionalFormatting sqref="L108">
    <cfRule type="cellIs" dxfId="735" priority="413" operator="equal">
      <formula>"Softball"</formula>
    </cfRule>
    <cfRule type="cellIs" dxfId="734" priority="414" operator="equal">
      <formula>"Baseball"</formula>
    </cfRule>
  </conditionalFormatting>
  <conditionalFormatting sqref="L108">
    <cfRule type="cellIs" dxfId="733" priority="411" operator="equal">
      <formula>"Softball"</formula>
    </cfRule>
    <cfRule type="cellIs" dxfId="732" priority="412" operator="equal">
      <formula>"Baseball"</formula>
    </cfRule>
  </conditionalFormatting>
  <conditionalFormatting sqref="L108">
    <cfRule type="cellIs" dxfId="731" priority="409" operator="equal">
      <formula>"Softball"</formula>
    </cfRule>
    <cfRule type="cellIs" dxfId="730" priority="410" operator="equal">
      <formula>"Baseball"</formula>
    </cfRule>
  </conditionalFormatting>
  <conditionalFormatting sqref="L103:M103 O103">
    <cfRule type="cellIs" dxfId="729" priority="401" operator="equal">
      <formula>"Softball"</formula>
    </cfRule>
    <cfRule type="cellIs" dxfId="728" priority="402" operator="equal">
      <formula>"Baseball"</formula>
    </cfRule>
  </conditionalFormatting>
  <conditionalFormatting sqref="L103">
    <cfRule type="cellIs" dxfId="727" priority="399" operator="equal">
      <formula>"Softball"</formula>
    </cfRule>
    <cfRule type="cellIs" dxfId="726" priority="400" operator="equal">
      <formula>"Baseball"</formula>
    </cfRule>
  </conditionalFormatting>
  <conditionalFormatting sqref="L103">
    <cfRule type="cellIs" dxfId="725" priority="397" operator="equal">
      <formula>"Softball"</formula>
    </cfRule>
    <cfRule type="cellIs" dxfId="724" priority="398" operator="equal">
      <formula>"Baseball"</formula>
    </cfRule>
  </conditionalFormatting>
  <conditionalFormatting sqref="L103">
    <cfRule type="cellIs" dxfId="723" priority="395" operator="equal">
      <formula>"Softball"</formula>
    </cfRule>
    <cfRule type="cellIs" dxfId="722" priority="396" operator="equal">
      <formula>"Baseball"</formula>
    </cfRule>
  </conditionalFormatting>
  <conditionalFormatting sqref="L112:M115 O112:O115">
    <cfRule type="cellIs" dxfId="721" priority="393" operator="equal">
      <formula>"Softball"</formula>
    </cfRule>
    <cfRule type="cellIs" dxfId="720" priority="394" operator="equal">
      <formula>"Baseball"</formula>
    </cfRule>
  </conditionalFormatting>
  <conditionalFormatting sqref="L112:L115">
    <cfRule type="cellIs" dxfId="719" priority="391" operator="equal">
      <formula>"Softball"</formula>
    </cfRule>
    <cfRule type="cellIs" dxfId="718" priority="392" operator="equal">
      <formula>"Baseball"</formula>
    </cfRule>
  </conditionalFormatting>
  <conditionalFormatting sqref="L112:L115">
    <cfRule type="cellIs" dxfId="717" priority="389" operator="equal">
      <formula>"Softball"</formula>
    </cfRule>
    <cfRule type="cellIs" dxfId="716" priority="390" operator="equal">
      <formula>"Baseball"</formula>
    </cfRule>
  </conditionalFormatting>
  <conditionalFormatting sqref="L112:L115">
    <cfRule type="cellIs" dxfId="715" priority="387" operator="equal">
      <formula>"Softball"</formula>
    </cfRule>
    <cfRule type="cellIs" dxfId="714" priority="388" operator="equal">
      <formula>"Baseball"</formula>
    </cfRule>
  </conditionalFormatting>
  <conditionalFormatting sqref="L120:M120 O120">
    <cfRule type="cellIs" dxfId="713" priority="385" operator="equal">
      <formula>"Softball"</formula>
    </cfRule>
    <cfRule type="cellIs" dxfId="712" priority="386" operator="equal">
      <formula>"Baseball"</formula>
    </cfRule>
  </conditionalFormatting>
  <conditionalFormatting sqref="L120">
    <cfRule type="cellIs" dxfId="711" priority="383" operator="equal">
      <formula>"Softball"</formula>
    </cfRule>
    <cfRule type="cellIs" dxfId="710" priority="384" operator="equal">
      <formula>"Baseball"</formula>
    </cfRule>
  </conditionalFormatting>
  <conditionalFormatting sqref="L120">
    <cfRule type="cellIs" dxfId="709" priority="381" operator="equal">
      <formula>"Softball"</formula>
    </cfRule>
    <cfRule type="cellIs" dxfId="708" priority="382" operator="equal">
      <formula>"Baseball"</formula>
    </cfRule>
  </conditionalFormatting>
  <conditionalFormatting sqref="L120">
    <cfRule type="cellIs" dxfId="707" priority="379" operator="equal">
      <formula>"Softball"</formula>
    </cfRule>
    <cfRule type="cellIs" dxfId="706" priority="380" operator="equal">
      <formula>"Baseball"</formula>
    </cfRule>
  </conditionalFormatting>
  <conditionalFormatting sqref="L118:M118 O118">
    <cfRule type="cellIs" dxfId="705" priority="377" operator="equal">
      <formula>"Softball"</formula>
    </cfRule>
    <cfRule type="cellIs" dxfId="704" priority="378" operator="equal">
      <formula>"Baseball"</formula>
    </cfRule>
  </conditionalFormatting>
  <conditionalFormatting sqref="L118">
    <cfRule type="cellIs" dxfId="703" priority="375" operator="equal">
      <formula>"Softball"</formula>
    </cfRule>
    <cfRule type="cellIs" dxfId="702" priority="376" operator="equal">
      <formula>"Baseball"</formula>
    </cfRule>
  </conditionalFormatting>
  <conditionalFormatting sqref="L118">
    <cfRule type="cellIs" dxfId="701" priority="373" operator="equal">
      <formula>"Softball"</formula>
    </cfRule>
    <cfRule type="cellIs" dxfId="700" priority="374" operator="equal">
      <formula>"Baseball"</formula>
    </cfRule>
  </conditionalFormatting>
  <conditionalFormatting sqref="L118">
    <cfRule type="cellIs" dxfId="699" priority="371" operator="equal">
      <formula>"Softball"</formula>
    </cfRule>
    <cfRule type="cellIs" dxfId="698" priority="372" operator="equal">
      <formula>"Baseball"</formula>
    </cfRule>
  </conditionalFormatting>
  <conditionalFormatting sqref="L116:M116 O116">
    <cfRule type="cellIs" dxfId="697" priority="369" operator="equal">
      <formula>"Softball"</formula>
    </cfRule>
    <cfRule type="cellIs" dxfId="696" priority="370" operator="equal">
      <formula>"Baseball"</formula>
    </cfRule>
  </conditionalFormatting>
  <conditionalFormatting sqref="L116">
    <cfRule type="cellIs" dxfId="695" priority="367" operator="equal">
      <formula>"Softball"</formula>
    </cfRule>
    <cfRule type="cellIs" dxfId="694" priority="368" operator="equal">
      <formula>"Baseball"</formula>
    </cfRule>
  </conditionalFormatting>
  <conditionalFormatting sqref="L116">
    <cfRule type="cellIs" dxfId="693" priority="365" operator="equal">
      <formula>"Softball"</formula>
    </cfRule>
    <cfRule type="cellIs" dxfId="692" priority="366" operator="equal">
      <formula>"Baseball"</formula>
    </cfRule>
  </conditionalFormatting>
  <conditionalFormatting sqref="L116">
    <cfRule type="cellIs" dxfId="691" priority="363" operator="equal">
      <formula>"Softball"</formula>
    </cfRule>
    <cfRule type="cellIs" dxfId="690" priority="364" operator="equal">
      <formula>"Baseball"</formula>
    </cfRule>
  </conditionalFormatting>
  <conditionalFormatting sqref="L119:M119 O119">
    <cfRule type="cellIs" dxfId="689" priority="361" operator="equal">
      <formula>"Softball"</formula>
    </cfRule>
    <cfRule type="cellIs" dxfId="688" priority="362" operator="equal">
      <formula>"Baseball"</formula>
    </cfRule>
  </conditionalFormatting>
  <conditionalFormatting sqref="L119">
    <cfRule type="cellIs" dxfId="687" priority="359" operator="equal">
      <formula>"Softball"</formula>
    </cfRule>
    <cfRule type="cellIs" dxfId="686" priority="360" operator="equal">
      <formula>"Baseball"</formula>
    </cfRule>
  </conditionalFormatting>
  <conditionalFormatting sqref="L119">
    <cfRule type="cellIs" dxfId="685" priority="357" operator="equal">
      <formula>"Softball"</formula>
    </cfRule>
    <cfRule type="cellIs" dxfId="684" priority="358" operator="equal">
      <formula>"Baseball"</formula>
    </cfRule>
  </conditionalFormatting>
  <conditionalFormatting sqref="L119">
    <cfRule type="cellIs" dxfId="683" priority="355" operator="equal">
      <formula>"Softball"</formula>
    </cfRule>
    <cfRule type="cellIs" dxfId="682" priority="356" operator="equal">
      <formula>"Baseball"</formula>
    </cfRule>
  </conditionalFormatting>
  <conditionalFormatting sqref="L117:M117 O117">
    <cfRule type="cellIs" dxfId="681" priority="353" operator="equal">
      <formula>"Softball"</formula>
    </cfRule>
    <cfRule type="cellIs" dxfId="680" priority="354" operator="equal">
      <formula>"Baseball"</formula>
    </cfRule>
  </conditionalFormatting>
  <conditionalFormatting sqref="L117">
    <cfRule type="cellIs" dxfId="679" priority="351" operator="equal">
      <formula>"Softball"</formula>
    </cfRule>
    <cfRule type="cellIs" dxfId="678" priority="352" operator="equal">
      <formula>"Baseball"</formula>
    </cfRule>
  </conditionalFormatting>
  <conditionalFormatting sqref="L117">
    <cfRule type="cellIs" dxfId="677" priority="349" operator="equal">
      <formula>"Softball"</formula>
    </cfRule>
    <cfRule type="cellIs" dxfId="676" priority="350" operator="equal">
      <formula>"Baseball"</formula>
    </cfRule>
  </conditionalFormatting>
  <conditionalFormatting sqref="L117">
    <cfRule type="cellIs" dxfId="675" priority="347" operator="equal">
      <formula>"Softball"</formula>
    </cfRule>
    <cfRule type="cellIs" dxfId="674" priority="348" operator="equal">
      <formula>"Baseball"</formula>
    </cfRule>
  </conditionalFormatting>
  <conditionalFormatting sqref="L156:M156 O156">
    <cfRule type="cellIs" dxfId="673" priority="321" operator="equal">
      <formula>"Softball"</formula>
    </cfRule>
    <cfRule type="cellIs" dxfId="672" priority="322" operator="equal">
      <formula>"Baseball"</formula>
    </cfRule>
  </conditionalFormatting>
  <conditionalFormatting sqref="L156">
    <cfRule type="cellIs" dxfId="671" priority="319" operator="equal">
      <formula>"Softball"</formula>
    </cfRule>
    <cfRule type="cellIs" dxfId="670" priority="320" operator="equal">
      <formula>"Baseball"</formula>
    </cfRule>
  </conditionalFormatting>
  <conditionalFormatting sqref="L156">
    <cfRule type="cellIs" dxfId="669" priority="317" operator="equal">
      <formula>"Softball"</formula>
    </cfRule>
    <cfRule type="cellIs" dxfId="668" priority="318" operator="equal">
      <formula>"Baseball"</formula>
    </cfRule>
  </conditionalFormatting>
  <conditionalFormatting sqref="L156">
    <cfRule type="cellIs" dxfId="667" priority="315" operator="equal">
      <formula>"Softball"</formula>
    </cfRule>
    <cfRule type="cellIs" dxfId="666" priority="316" operator="equal">
      <formula>"Baseball"</formula>
    </cfRule>
  </conditionalFormatting>
  <conditionalFormatting sqref="O186:O205 L186:M205">
    <cfRule type="cellIs" dxfId="665" priority="287" operator="equal">
      <formula>"Softball"</formula>
    </cfRule>
    <cfRule type="cellIs" dxfId="664" priority="288" operator="equal">
      <formula>"Baseball"</formula>
    </cfRule>
  </conditionalFormatting>
  <conditionalFormatting sqref="O186:O205">
    <cfRule type="cellIs" dxfId="663" priority="285" operator="equal">
      <formula>"Norton"</formula>
    </cfRule>
    <cfRule type="cellIs" dxfId="662" priority="286" operator="equal">
      <formula>"D27"</formula>
    </cfRule>
  </conditionalFormatting>
  <conditionalFormatting sqref="O208 L208:M209">
    <cfRule type="cellIs" dxfId="661" priority="283" operator="equal">
      <formula>"Softball"</formula>
    </cfRule>
    <cfRule type="cellIs" dxfId="660" priority="284" operator="equal">
      <formula>"Baseball"</formula>
    </cfRule>
  </conditionalFormatting>
  <conditionalFormatting sqref="O208">
    <cfRule type="cellIs" dxfId="659" priority="281" operator="equal">
      <formula>"Norton"</formula>
    </cfRule>
    <cfRule type="cellIs" dxfId="658" priority="282" operator="equal">
      <formula>"D27"</formula>
    </cfRule>
  </conditionalFormatting>
  <conditionalFormatting sqref="L207:L209">
    <cfRule type="cellIs" dxfId="657" priority="279" operator="equal">
      <formula>"Softball"</formula>
    </cfRule>
    <cfRule type="cellIs" dxfId="656" priority="280" operator="equal">
      <formula>"Baseball"</formula>
    </cfRule>
  </conditionalFormatting>
  <conditionalFormatting sqref="O207:O208 M207:M209">
    <cfRule type="cellIs" dxfId="655" priority="277" operator="equal">
      <formula>"Softball"</formula>
    </cfRule>
    <cfRule type="cellIs" dxfId="654" priority="278" operator="equal">
      <formula>"Baseball"</formula>
    </cfRule>
  </conditionalFormatting>
  <conditionalFormatting sqref="O207:O208">
    <cfRule type="cellIs" dxfId="653" priority="275" operator="equal">
      <formula>"Norton"</formula>
    </cfRule>
    <cfRule type="cellIs" dxfId="652" priority="276" operator="equal">
      <formula>"D27"</formula>
    </cfRule>
  </conditionalFormatting>
  <conditionalFormatting sqref="L210:M212">
    <cfRule type="cellIs" dxfId="651" priority="263" operator="equal">
      <formula>"Softball"</formula>
    </cfRule>
    <cfRule type="cellIs" dxfId="650" priority="264" operator="equal">
      <formula>"Baseball"</formula>
    </cfRule>
  </conditionalFormatting>
  <conditionalFormatting sqref="L126:M126 O126">
    <cfRule type="cellIs" dxfId="649" priority="259" operator="equal">
      <formula>"Softball"</formula>
    </cfRule>
    <cfRule type="cellIs" dxfId="648" priority="260" operator="equal">
      <formula>"Baseball"</formula>
    </cfRule>
  </conditionalFormatting>
  <conditionalFormatting sqref="L121:M124 O121:O124">
    <cfRule type="cellIs" dxfId="647" priority="257" operator="equal">
      <formula>"Softball"</formula>
    </cfRule>
    <cfRule type="cellIs" dxfId="646" priority="258" operator="equal">
      <formula>"Baseball"</formula>
    </cfRule>
  </conditionalFormatting>
  <conditionalFormatting sqref="L127:M129 O127:O129">
    <cfRule type="cellIs" dxfId="645" priority="247" operator="equal">
      <formula>"Softball"</formula>
    </cfRule>
    <cfRule type="cellIs" dxfId="644" priority="248" operator="equal">
      <formula>"Baseball"</formula>
    </cfRule>
  </conditionalFormatting>
  <conditionalFormatting sqref="L130:M130 O130">
    <cfRule type="cellIs" dxfId="643" priority="245" operator="equal">
      <formula>"Softball"</formula>
    </cfRule>
    <cfRule type="cellIs" dxfId="642" priority="246" operator="equal">
      <formula>"Baseball"</formula>
    </cfRule>
  </conditionalFormatting>
  <conditionalFormatting sqref="L133:L135">
    <cfRule type="cellIs" dxfId="641" priority="243" operator="equal">
      <formula>"Softball"</formula>
    </cfRule>
    <cfRule type="cellIs" dxfId="640" priority="244" operator="equal">
      <formula>"Baseball"</formula>
    </cfRule>
  </conditionalFormatting>
  <conditionalFormatting sqref="L131:M131 O131">
    <cfRule type="cellIs" dxfId="639" priority="241" operator="equal">
      <formula>"Softball"</formula>
    </cfRule>
    <cfRule type="cellIs" dxfId="638" priority="242" operator="equal">
      <formula>"Baseball"</formula>
    </cfRule>
  </conditionalFormatting>
  <conditionalFormatting sqref="L137">
    <cfRule type="cellIs" dxfId="637" priority="233" operator="equal">
      <formula>"Softball"</formula>
    </cfRule>
    <cfRule type="cellIs" dxfId="636" priority="234" operator="equal">
      <formula>"Baseball"</formula>
    </cfRule>
  </conditionalFormatting>
  <conditionalFormatting sqref="L140">
    <cfRule type="cellIs" dxfId="635" priority="229" operator="equal">
      <formula>"Softball"</formula>
    </cfRule>
    <cfRule type="cellIs" dxfId="634" priority="230" operator="equal">
      <formula>"Baseball"</formula>
    </cfRule>
  </conditionalFormatting>
  <conditionalFormatting sqref="M133:M135 O133:O135 O137:O138 M137:M138 M140 O140">
    <cfRule type="cellIs" dxfId="633" priority="225" operator="equal">
      <formula>"Softball"</formula>
    </cfRule>
    <cfRule type="cellIs" dxfId="632" priority="226" operator="equal">
      <formula>"Baseball"</formula>
    </cfRule>
  </conditionalFormatting>
  <conditionalFormatting sqref="L141">
    <cfRule type="cellIs" dxfId="631" priority="223" operator="equal">
      <formula>"Softball"</formula>
    </cfRule>
    <cfRule type="cellIs" dxfId="630" priority="224" operator="equal">
      <formula>"Baseball"</formula>
    </cfRule>
  </conditionalFormatting>
  <conditionalFormatting sqref="M141 O141">
    <cfRule type="cellIs" dxfId="629" priority="221" operator="equal">
      <formula>"Softball"</formula>
    </cfRule>
    <cfRule type="cellIs" dxfId="628" priority="222" operator="equal">
      <formula>"Baseball"</formula>
    </cfRule>
  </conditionalFormatting>
  <conditionalFormatting sqref="L136">
    <cfRule type="cellIs" dxfId="627" priority="219" operator="equal">
      <formula>"Softball"</formula>
    </cfRule>
    <cfRule type="cellIs" dxfId="626" priority="220" operator="equal">
      <formula>"Baseball"</formula>
    </cfRule>
  </conditionalFormatting>
  <conditionalFormatting sqref="M136 O136">
    <cfRule type="cellIs" dxfId="625" priority="217" operator="equal">
      <formula>"Softball"</formula>
    </cfRule>
    <cfRule type="cellIs" dxfId="624" priority="218" operator="equal">
      <formula>"Baseball"</formula>
    </cfRule>
  </conditionalFormatting>
  <conditionalFormatting sqref="L132:M132 O132">
    <cfRule type="cellIs" dxfId="623" priority="215" operator="equal">
      <formula>"Softball"</formula>
    </cfRule>
    <cfRule type="cellIs" dxfId="622" priority="216" operator="equal">
      <formula>"Baseball"</formula>
    </cfRule>
  </conditionalFormatting>
  <conditionalFormatting sqref="L143:L144">
    <cfRule type="cellIs" dxfId="621" priority="209" operator="equal">
      <formula>"Softball"</formula>
    </cfRule>
    <cfRule type="cellIs" dxfId="620" priority="210" operator="equal">
      <formula>"Baseball"</formula>
    </cfRule>
  </conditionalFormatting>
  <conditionalFormatting sqref="M143:M144 O143:O144">
    <cfRule type="cellIs" dxfId="619" priority="207" operator="equal">
      <formula>"Softball"</formula>
    </cfRule>
    <cfRule type="cellIs" dxfId="618" priority="208" operator="equal">
      <formula>"Baseball"</formula>
    </cfRule>
  </conditionalFormatting>
  <conditionalFormatting sqref="L142:M142 O142">
    <cfRule type="cellIs" dxfId="617" priority="199" operator="equal">
      <formula>"Softball"</formula>
    </cfRule>
    <cfRule type="cellIs" dxfId="616" priority="200" operator="equal">
      <formula>"Baseball"</formula>
    </cfRule>
  </conditionalFormatting>
  <conditionalFormatting sqref="L142">
    <cfRule type="cellIs" dxfId="615" priority="197" operator="equal">
      <formula>"Softball"</formula>
    </cfRule>
    <cfRule type="cellIs" dxfId="614" priority="198" operator="equal">
      <formula>"Baseball"</formula>
    </cfRule>
  </conditionalFormatting>
  <conditionalFormatting sqref="L142">
    <cfRule type="cellIs" dxfId="613" priority="195" operator="equal">
      <formula>"Softball"</formula>
    </cfRule>
    <cfRule type="cellIs" dxfId="612" priority="196" operator="equal">
      <formula>"Baseball"</formula>
    </cfRule>
  </conditionalFormatting>
  <conditionalFormatting sqref="L142">
    <cfRule type="cellIs" dxfId="611" priority="193" operator="equal">
      <formula>"Softball"</formula>
    </cfRule>
    <cfRule type="cellIs" dxfId="610" priority="194" operator="equal">
      <formula>"Baseball"</formula>
    </cfRule>
  </conditionalFormatting>
  <conditionalFormatting sqref="L139:M139 O139">
    <cfRule type="cellIs" dxfId="609" priority="191" operator="equal">
      <formula>"Softball"</formula>
    </cfRule>
    <cfRule type="cellIs" dxfId="608" priority="192" operator="equal">
      <formula>"Baseball"</formula>
    </cfRule>
  </conditionalFormatting>
  <conditionalFormatting sqref="L139">
    <cfRule type="cellIs" dxfId="607" priority="189" operator="equal">
      <formula>"Softball"</formula>
    </cfRule>
    <cfRule type="cellIs" dxfId="606" priority="190" operator="equal">
      <formula>"Baseball"</formula>
    </cfRule>
  </conditionalFormatting>
  <conditionalFormatting sqref="L139">
    <cfRule type="cellIs" dxfId="605" priority="187" operator="equal">
      <formula>"Softball"</formula>
    </cfRule>
    <cfRule type="cellIs" dxfId="604" priority="188" operator="equal">
      <formula>"Baseball"</formula>
    </cfRule>
  </conditionalFormatting>
  <conditionalFormatting sqref="L139">
    <cfRule type="cellIs" dxfId="603" priority="185" operator="equal">
      <formula>"Softball"</formula>
    </cfRule>
    <cfRule type="cellIs" dxfId="602" priority="186" operator="equal">
      <formula>"Baseball"</formula>
    </cfRule>
  </conditionalFormatting>
  <conditionalFormatting sqref="L147:M147 O147">
    <cfRule type="cellIs" dxfId="601" priority="183" operator="equal">
      <formula>"Softball"</formula>
    </cfRule>
    <cfRule type="cellIs" dxfId="600" priority="184" operator="equal">
      <formula>"Baseball"</formula>
    </cfRule>
  </conditionalFormatting>
  <conditionalFormatting sqref="L147">
    <cfRule type="cellIs" dxfId="599" priority="181" operator="equal">
      <formula>"Softball"</formula>
    </cfRule>
    <cfRule type="cellIs" dxfId="598" priority="182" operator="equal">
      <formula>"Baseball"</formula>
    </cfRule>
  </conditionalFormatting>
  <conditionalFormatting sqref="L147">
    <cfRule type="cellIs" dxfId="597" priority="179" operator="equal">
      <formula>"Softball"</formula>
    </cfRule>
    <cfRule type="cellIs" dxfId="596" priority="180" operator="equal">
      <formula>"Baseball"</formula>
    </cfRule>
  </conditionalFormatting>
  <conditionalFormatting sqref="L147">
    <cfRule type="cellIs" dxfId="595" priority="177" operator="equal">
      <formula>"Softball"</formula>
    </cfRule>
    <cfRule type="cellIs" dxfId="594" priority="178" operator="equal">
      <formula>"Baseball"</formula>
    </cfRule>
  </conditionalFormatting>
  <conditionalFormatting sqref="L149:L151">
    <cfRule type="cellIs" dxfId="593" priority="175" operator="equal">
      <formula>"Softball"</formula>
    </cfRule>
    <cfRule type="cellIs" dxfId="592" priority="176" operator="equal">
      <formula>"Baseball"</formula>
    </cfRule>
  </conditionalFormatting>
  <conditionalFormatting sqref="M149:M151 O149:O151">
    <cfRule type="cellIs" dxfId="591" priority="173" operator="equal">
      <formula>"Softball"</formula>
    </cfRule>
    <cfRule type="cellIs" dxfId="590" priority="174" operator="equal">
      <formula>"Baseball"</formula>
    </cfRule>
  </conditionalFormatting>
  <conditionalFormatting sqref="L148">
    <cfRule type="cellIs" dxfId="589" priority="171" operator="equal">
      <formula>"Softball"</formula>
    </cfRule>
    <cfRule type="cellIs" dxfId="588" priority="172" operator="equal">
      <formula>"Baseball"</formula>
    </cfRule>
  </conditionalFormatting>
  <conditionalFormatting sqref="M148 O148">
    <cfRule type="cellIs" dxfId="587" priority="169" operator="equal">
      <formula>"Softball"</formula>
    </cfRule>
    <cfRule type="cellIs" dxfId="586" priority="170" operator="equal">
      <formula>"Baseball"</formula>
    </cfRule>
  </conditionalFormatting>
  <conditionalFormatting sqref="L152">
    <cfRule type="cellIs" dxfId="585" priority="167" operator="equal">
      <formula>"Softball"</formula>
    </cfRule>
    <cfRule type="cellIs" dxfId="584" priority="168" operator="equal">
      <formula>"Baseball"</formula>
    </cfRule>
  </conditionalFormatting>
  <conditionalFormatting sqref="M152 O152">
    <cfRule type="cellIs" dxfId="583" priority="165" operator="equal">
      <formula>"Softball"</formula>
    </cfRule>
    <cfRule type="cellIs" dxfId="582" priority="166" operator="equal">
      <formula>"Baseball"</formula>
    </cfRule>
  </conditionalFormatting>
  <conditionalFormatting sqref="L153">
    <cfRule type="cellIs" dxfId="581" priority="161" operator="equal">
      <formula>"Softball"</formula>
    </cfRule>
    <cfRule type="cellIs" dxfId="580" priority="162" operator="equal">
      <formula>"Baseball"</formula>
    </cfRule>
  </conditionalFormatting>
  <conditionalFormatting sqref="M153 O153">
    <cfRule type="cellIs" dxfId="579" priority="159" operator="equal">
      <formula>"Softball"</formula>
    </cfRule>
    <cfRule type="cellIs" dxfId="578" priority="160" operator="equal">
      <formula>"Baseball"</formula>
    </cfRule>
  </conditionalFormatting>
  <conditionalFormatting sqref="L145:M145 O145">
    <cfRule type="cellIs" dxfId="577" priority="157" operator="equal">
      <formula>"Softball"</formula>
    </cfRule>
    <cfRule type="cellIs" dxfId="576" priority="158" operator="equal">
      <formula>"Baseball"</formula>
    </cfRule>
  </conditionalFormatting>
  <conditionalFormatting sqref="L146">
    <cfRule type="cellIs" dxfId="575" priority="155" operator="equal">
      <formula>"Softball"</formula>
    </cfRule>
    <cfRule type="cellIs" dxfId="574" priority="156" operator="equal">
      <formula>"Baseball"</formula>
    </cfRule>
  </conditionalFormatting>
  <conditionalFormatting sqref="M146 O146">
    <cfRule type="cellIs" dxfId="573" priority="153" operator="equal">
      <formula>"Softball"</formula>
    </cfRule>
    <cfRule type="cellIs" dxfId="572" priority="154" operator="equal">
      <formula>"Baseball"</formula>
    </cfRule>
  </conditionalFormatting>
  <conditionalFormatting sqref="L157:M157 O157">
    <cfRule type="cellIs" dxfId="571" priority="151" operator="equal">
      <formula>"Softball"</formula>
    </cfRule>
    <cfRule type="cellIs" dxfId="570" priority="152" operator="equal">
      <formula>"Baseball"</formula>
    </cfRule>
  </conditionalFormatting>
  <conditionalFormatting sqref="L157">
    <cfRule type="cellIs" dxfId="569" priority="149" operator="equal">
      <formula>"Softball"</formula>
    </cfRule>
    <cfRule type="cellIs" dxfId="568" priority="150" operator="equal">
      <formula>"Baseball"</formula>
    </cfRule>
  </conditionalFormatting>
  <conditionalFormatting sqref="L157">
    <cfRule type="cellIs" dxfId="567" priority="147" operator="equal">
      <formula>"Softball"</formula>
    </cfRule>
    <cfRule type="cellIs" dxfId="566" priority="148" operator="equal">
      <formula>"Baseball"</formula>
    </cfRule>
  </conditionalFormatting>
  <conditionalFormatting sqref="L157">
    <cfRule type="cellIs" dxfId="565" priority="145" operator="equal">
      <formula>"Softball"</formula>
    </cfRule>
    <cfRule type="cellIs" dxfId="564" priority="146" operator="equal">
      <formula>"Baseball"</formula>
    </cfRule>
  </conditionalFormatting>
  <conditionalFormatting sqref="L155">
    <cfRule type="cellIs" dxfId="563" priority="137" operator="equal">
      <formula>"Softball"</formula>
    </cfRule>
    <cfRule type="cellIs" dxfId="562" priority="138" operator="equal">
      <formula>"Baseball"</formula>
    </cfRule>
  </conditionalFormatting>
  <conditionalFormatting sqref="M155 O155">
    <cfRule type="cellIs" dxfId="561" priority="135" operator="equal">
      <formula>"Softball"</formula>
    </cfRule>
    <cfRule type="cellIs" dxfId="560" priority="136" operator="equal">
      <formula>"Baseball"</formula>
    </cfRule>
  </conditionalFormatting>
  <conditionalFormatting sqref="L154">
    <cfRule type="cellIs" dxfId="559" priority="131" operator="equal">
      <formula>"Softball"</formula>
    </cfRule>
    <cfRule type="cellIs" dxfId="558" priority="132" operator="equal">
      <formula>"Baseball"</formula>
    </cfRule>
  </conditionalFormatting>
  <conditionalFormatting sqref="M154 O154">
    <cfRule type="cellIs" dxfId="557" priority="129" operator="equal">
      <formula>"Softball"</formula>
    </cfRule>
    <cfRule type="cellIs" dxfId="556" priority="130" operator="equal">
      <formula>"Baseball"</formula>
    </cfRule>
  </conditionalFormatting>
  <conditionalFormatting sqref="L161:M161 O161">
    <cfRule type="cellIs" dxfId="555" priority="127" operator="equal">
      <formula>"Softball"</formula>
    </cfRule>
    <cfRule type="cellIs" dxfId="554" priority="128" operator="equal">
      <formula>"Baseball"</formula>
    </cfRule>
  </conditionalFormatting>
  <conditionalFormatting sqref="L161">
    <cfRule type="cellIs" dxfId="553" priority="125" operator="equal">
      <formula>"Softball"</formula>
    </cfRule>
    <cfRule type="cellIs" dxfId="552" priority="126" operator="equal">
      <formula>"Baseball"</formula>
    </cfRule>
  </conditionalFormatting>
  <conditionalFormatting sqref="L161">
    <cfRule type="cellIs" dxfId="551" priority="123" operator="equal">
      <formula>"Softball"</formula>
    </cfRule>
    <cfRule type="cellIs" dxfId="550" priority="124" operator="equal">
      <formula>"Baseball"</formula>
    </cfRule>
  </conditionalFormatting>
  <conditionalFormatting sqref="L161">
    <cfRule type="cellIs" dxfId="549" priority="121" operator="equal">
      <formula>"Softball"</formula>
    </cfRule>
    <cfRule type="cellIs" dxfId="548" priority="122" operator="equal">
      <formula>"Baseball"</formula>
    </cfRule>
  </conditionalFormatting>
  <conditionalFormatting sqref="L160:M160 O160">
    <cfRule type="cellIs" dxfId="547" priority="119" operator="equal">
      <formula>"Softball"</formula>
    </cfRule>
    <cfRule type="cellIs" dxfId="546" priority="120" operator="equal">
      <formula>"Baseball"</formula>
    </cfRule>
  </conditionalFormatting>
  <conditionalFormatting sqref="L160">
    <cfRule type="cellIs" dxfId="545" priority="117" operator="equal">
      <formula>"Softball"</formula>
    </cfRule>
    <cfRule type="cellIs" dxfId="544" priority="118" operator="equal">
      <formula>"Baseball"</formula>
    </cfRule>
  </conditionalFormatting>
  <conditionalFormatting sqref="L160">
    <cfRule type="cellIs" dxfId="543" priority="115" operator="equal">
      <formula>"Softball"</formula>
    </cfRule>
    <cfRule type="cellIs" dxfId="542" priority="116" operator="equal">
      <formula>"Baseball"</formula>
    </cfRule>
  </conditionalFormatting>
  <conditionalFormatting sqref="L160">
    <cfRule type="cellIs" dxfId="541" priority="113" operator="equal">
      <formula>"Softball"</formula>
    </cfRule>
    <cfRule type="cellIs" dxfId="540" priority="114" operator="equal">
      <formula>"Baseball"</formula>
    </cfRule>
  </conditionalFormatting>
  <conditionalFormatting sqref="L158:M158 O158">
    <cfRule type="cellIs" dxfId="539" priority="111" operator="equal">
      <formula>"Softball"</formula>
    </cfRule>
    <cfRule type="cellIs" dxfId="538" priority="112" operator="equal">
      <formula>"Baseball"</formula>
    </cfRule>
  </conditionalFormatting>
  <conditionalFormatting sqref="L158">
    <cfRule type="cellIs" dxfId="537" priority="109" operator="equal">
      <formula>"Softball"</formula>
    </cfRule>
    <cfRule type="cellIs" dxfId="536" priority="110" operator="equal">
      <formula>"Baseball"</formula>
    </cfRule>
  </conditionalFormatting>
  <conditionalFormatting sqref="L158">
    <cfRule type="cellIs" dxfId="535" priority="107" operator="equal">
      <formula>"Softball"</formula>
    </cfRule>
    <cfRule type="cellIs" dxfId="534" priority="108" operator="equal">
      <formula>"Baseball"</formula>
    </cfRule>
  </conditionalFormatting>
  <conditionalFormatting sqref="L158">
    <cfRule type="cellIs" dxfId="533" priority="105" operator="equal">
      <formula>"Softball"</formula>
    </cfRule>
    <cfRule type="cellIs" dxfId="532" priority="106" operator="equal">
      <formula>"Baseball"</formula>
    </cfRule>
  </conditionalFormatting>
  <conditionalFormatting sqref="L163:M163 O163">
    <cfRule type="cellIs" dxfId="531" priority="95" operator="equal">
      <formula>"Softball"</formula>
    </cfRule>
    <cfRule type="cellIs" dxfId="530" priority="96" operator="equal">
      <formula>"Baseball"</formula>
    </cfRule>
  </conditionalFormatting>
  <conditionalFormatting sqref="L163">
    <cfRule type="cellIs" dxfId="529" priority="93" operator="equal">
      <formula>"Softball"</formula>
    </cfRule>
    <cfRule type="cellIs" dxfId="528" priority="94" operator="equal">
      <formula>"Baseball"</formula>
    </cfRule>
  </conditionalFormatting>
  <conditionalFormatting sqref="L163">
    <cfRule type="cellIs" dxfId="527" priority="91" operator="equal">
      <formula>"Softball"</formula>
    </cfRule>
    <cfRule type="cellIs" dxfId="526" priority="92" operator="equal">
      <formula>"Baseball"</formula>
    </cfRule>
  </conditionalFormatting>
  <conditionalFormatting sqref="L163">
    <cfRule type="cellIs" dxfId="525" priority="89" operator="equal">
      <formula>"Softball"</formula>
    </cfRule>
    <cfRule type="cellIs" dxfId="524" priority="90" operator="equal">
      <formula>"Baseball"</formula>
    </cfRule>
  </conditionalFormatting>
  <conditionalFormatting sqref="L162:M162 O162">
    <cfRule type="cellIs" dxfId="523" priority="87" operator="equal">
      <formula>"Softball"</formula>
    </cfRule>
    <cfRule type="cellIs" dxfId="522" priority="88" operator="equal">
      <formula>"Baseball"</formula>
    </cfRule>
  </conditionalFormatting>
  <conditionalFormatting sqref="L162">
    <cfRule type="cellIs" dxfId="521" priority="85" operator="equal">
      <formula>"Softball"</formula>
    </cfRule>
    <cfRule type="cellIs" dxfId="520" priority="86" operator="equal">
      <formula>"Baseball"</formula>
    </cfRule>
  </conditionalFormatting>
  <conditionalFormatting sqref="L162">
    <cfRule type="cellIs" dxfId="519" priority="83" operator="equal">
      <formula>"Softball"</formula>
    </cfRule>
    <cfRule type="cellIs" dxfId="518" priority="84" operator="equal">
      <formula>"Baseball"</formula>
    </cfRule>
  </conditionalFormatting>
  <conditionalFormatting sqref="L162">
    <cfRule type="cellIs" dxfId="517" priority="81" operator="equal">
      <formula>"Softball"</formula>
    </cfRule>
    <cfRule type="cellIs" dxfId="516" priority="82" operator="equal">
      <formula>"Baseball"</formula>
    </cfRule>
  </conditionalFormatting>
  <conditionalFormatting sqref="L159">
    <cfRule type="cellIs" dxfId="515" priority="79" operator="equal">
      <formula>"Softball"</formula>
    </cfRule>
    <cfRule type="cellIs" dxfId="514" priority="80" operator="equal">
      <formula>"Baseball"</formula>
    </cfRule>
  </conditionalFormatting>
  <conditionalFormatting sqref="M159 O159">
    <cfRule type="cellIs" dxfId="513" priority="77" operator="equal">
      <formula>"Softball"</formula>
    </cfRule>
    <cfRule type="cellIs" dxfId="512" priority="78" operator="equal">
      <formula>"Baseball"</formula>
    </cfRule>
  </conditionalFormatting>
  <conditionalFormatting sqref="L164:M164 O164">
    <cfRule type="cellIs" dxfId="511" priority="75" operator="equal">
      <formula>"Softball"</formula>
    </cfRule>
    <cfRule type="cellIs" dxfId="510" priority="76" operator="equal">
      <formula>"Baseball"</formula>
    </cfRule>
  </conditionalFormatting>
  <conditionalFormatting sqref="L164">
    <cfRule type="cellIs" dxfId="509" priority="73" operator="equal">
      <formula>"Softball"</formula>
    </cfRule>
    <cfRule type="cellIs" dxfId="508" priority="74" operator="equal">
      <formula>"Baseball"</formula>
    </cfRule>
  </conditionalFormatting>
  <conditionalFormatting sqref="L164">
    <cfRule type="cellIs" dxfId="507" priority="71" operator="equal">
      <formula>"Softball"</formula>
    </cfRule>
    <cfRule type="cellIs" dxfId="506" priority="72" operator="equal">
      <formula>"Baseball"</formula>
    </cfRule>
  </conditionalFormatting>
  <conditionalFormatting sqref="L164">
    <cfRule type="cellIs" dxfId="505" priority="69" operator="equal">
      <formula>"Softball"</formula>
    </cfRule>
    <cfRule type="cellIs" dxfId="504" priority="70" operator="equal">
      <formula>"Baseball"</formula>
    </cfRule>
  </conditionalFormatting>
  <conditionalFormatting sqref="L165:M165 O165">
    <cfRule type="cellIs" dxfId="503" priority="67" operator="equal">
      <formula>"Softball"</formula>
    </cfRule>
    <cfRule type="cellIs" dxfId="502" priority="68" operator="equal">
      <formula>"Baseball"</formula>
    </cfRule>
  </conditionalFormatting>
  <conditionalFormatting sqref="L165">
    <cfRule type="cellIs" dxfId="501" priority="65" operator="equal">
      <formula>"Softball"</formula>
    </cfRule>
    <cfRule type="cellIs" dxfId="500" priority="66" operator="equal">
      <formula>"Baseball"</formula>
    </cfRule>
  </conditionalFormatting>
  <conditionalFormatting sqref="L165">
    <cfRule type="cellIs" dxfId="499" priority="63" operator="equal">
      <formula>"Softball"</formula>
    </cfRule>
    <cfRule type="cellIs" dxfId="498" priority="64" operator="equal">
      <formula>"Baseball"</formula>
    </cfRule>
  </conditionalFormatting>
  <conditionalFormatting sqref="L165">
    <cfRule type="cellIs" dxfId="497" priority="61" operator="equal">
      <formula>"Softball"</formula>
    </cfRule>
    <cfRule type="cellIs" dxfId="496" priority="62" operator="equal">
      <formula>"Baseball"</formula>
    </cfRule>
  </conditionalFormatting>
  <conditionalFormatting sqref="L166:M166 O166">
    <cfRule type="cellIs" dxfId="495" priority="59" operator="equal">
      <formula>"Softball"</formula>
    </cfRule>
    <cfRule type="cellIs" dxfId="494" priority="60" operator="equal">
      <formula>"Baseball"</formula>
    </cfRule>
  </conditionalFormatting>
  <conditionalFormatting sqref="L166">
    <cfRule type="cellIs" dxfId="493" priority="57" operator="equal">
      <formula>"Softball"</formula>
    </cfRule>
    <cfRule type="cellIs" dxfId="492" priority="58" operator="equal">
      <formula>"Baseball"</formula>
    </cfRule>
  </conditionalFormatting>
  <conditionalFormatting sqref="L166">
    <cfRule type="cellIs" dxfId="491" priority="55" operator="equal">
      <formula>"Softball"</formula>
    </cfRule>
    <cfRule type="cellIs" dxfId="490" priority="56" operator="equal">
      <formula>"Baseball"</formula>
    </cfRule>
  </conditionalFormatting>
  <conditionalFormatting sqref="L166">
    <cfRule type="cellIs" dxfId="489" priority="53" operator="equal">
      <formula>"Softball"</formula>
    </cfRule>
    <cfRule type="cellIs" dxfId="488" priority="54" operator="equal">
      <formula>"Baseball"</formula>
    </cfRule>
  </conditionalFormatting>
  <conditionalFormatting sqref="O209:O212">
    <cfRule type="cellIs" dxfId="487" priority="51" operator="equal">
      <formula>"Softball"</formula>
    </cfRule>
    <cfRule type="cellIs" dxfId="486" priority="52" operator="equal">
      <formula>"Baseball"</formula>
    </cfRule>
  </conditionalFormatting>
  <conditionalFormatting sqref="O209:O212">
    <cfRule type="cellIs" dxfId="485" priority="49" operator="equal">
      <formula>"Norton"</formula>
    </cfRule>
    <cfRule type="cellIs" dxfId="484" priority="50" operator="equal">
      <formula>"D27"</formula>
    </cfRule>
  </conditionalFormatting>
  <conditionalFormatting sqref="L169:M169 O169">
    <cfRule type="cellIs" dxfId="483" priority="47" operator="equal">
      <formula>"Softball"</formula>
    </cfRule>
    <cfRule type="cellIs" dxfId="482" priority="48" operator="equal">
      <formula>"Baseball"</formula>
    </cfRule>
  </conditionalFormatting>
  <conditionalFormatting sqref="L169">
    <cfRule type="cellIs" dxfId="481" priority="45" operator="equal">
      <formula>"Softball"</formula>
    </cfRule>
    <cfRule type="cellIs" dxfId="480" priority="46" operator="equal">
      <formula>"Baseball"</formula>
    </cfRule>
  </conditionalFormatting>
  <conditionalFormatting sqref="L169">
    <cfRule type="cellIs" dxfId="479" priority="43" operator="equal">
      <formula>"Softball"</formula>
    </cfRule>
    <cfRule type="cellIs" dxfId="478" priority="44" operator="equal">
      <formula>"Baseball"</formula>
    </cfRule>
  </conditionalFormatting>
  <conditionalFormatting sqref="L169">
    <cfRule type="cellIs" dxfId="477" priority="41" operator="equal">
      <formula>"Softball"</formula>
    </cfRule>
    <cfRule type="cellIs" dxfId="476" priority="42" operator="equal">
      <formula>"Baseball"</formula>
    </cfRule>
  </conditionalFormatting>
  <conditionalFormatting sqref="L174:M174 O174">
    <cfRule type="cellIs" dxfId="475" priority="39" operator="equal">
      <formula>"Softball"</formula>
    </cfRule>
    <cfRule type="cellIs" dxfId="474" priority="40" operator="equal">
      <formula>"Baseball"</formula>
    </cfRule>
  </conditionalFormatting>
  <conditionalFormatting sqref="L167">
    <cfRule type="cellIs" dxfId="473" priority="37" operator="equal">
      <formula>"Softball"</formula>
    </cfRule>
    <cfRule type="cellIs" dxfId="472" priority="38" operator="equal">
      <formula>"Baseball"</formula>
    </cfRule>
  </conditionalFormatting>
  <conditionalFormatting sqref="M167 O167">
    <cfRule type="cellIs" dxfId="471" priority="35" operator="equal">
      <formula>"Softball"</formula>
    </cfRule>
    <cfRule type="cellIs" dxfId="470" priority="36" operator="equal">
      <formula>"Baseball"</formula>
    </cfRule>
  </conditionalFormatting>
  <conditionalFormatting sqref="O175:O179 L175:M179">
    <cfRule type="cellIs" dxfId="469" priority="33" operator="equal">
      <formula>"Softball"</formula>
    </cfRule>
    <cfRule type="cellIs" dxfId="468" priority="34" operator="equal">
      <formula>"Baseball"</formula>
    </cfRule>
  </conditionalFormatting>
  <conditionalFormatting sqref="O175:O179">
    <cfRule type="cellIs" dxfId="467" priority="31" operator="equal">
      <formula>"Norton"</formula>
    </cfRule>
    <cfRule type="cellIs" dxfId="466" priority="32" operator="equal">
      <formula>"D27"</formula>
    </cfRule>
  </conditionalFormatting>
  <conditionalFormatting sqref="L206">
    <cfRule type="cellIs" dxfId="465" priority="29" operator="equal">
      <formula>"Softball"</formula>
    </cfRule>
    <cfRule type="cellIs" dxfId="464" priority="30" operator="equal">
      <formula>"Baseball"</formula>
    </cfRule>
  </conditionalFormatting>
  <conditionalFormatting sqref="O206 M206">
    <cfRule type="cellIs" dxfId="463" priority="27" operator="equal">
      <formula>"Softball"</formula>
    </cfRule>
    <cfRule type="cellIs" dxfId="462" priority="28" operator="equal">
      <formula>"Baseball"</formula>
    </cfRule>
  </conditionalFormatting>
  <conditionalFormatting sqref="O206">
    <cfRule type="cellIs" dxfId="461" priority="25" operator="equal">
      <formula>"Norton"</formula>
    </cfRule>
    <cfRule type="cellIs" dxfId="460" priority="26" operator="equal">
      <formula>"D27"</formula>
    </cfRule>
  </conditionalFormatting>
  <conditionalFormatting sqref="O170 L170:M170">
    <cfRule type="cellIs" dxfId="459" priority="23" operator="equal">
      <formula>"Softball"</formula>
    </cfRule>
    <cfRule type="cellIs" dxfId="458" priority="24" operator="equal">
      <formula>"Baseball"</formula>
    </cfRule>
  </conditionalFormatting>
  <conditionalFormatting sqref="O170">
    <cfRule type="cellIs" dxfId="457" priority="21" operator="equal">
      <formula>"Norton"</formula>
    </cfRule>
    <cfRule type="cellIs" dxfId="456" priority="22" operator="equal">
      <formula>"D27"</formula>
    </cfRule>
  </conditionalFormatting>
  <conditionalFormatting sqref="O171 L171:M171">
    <cfRule type="cellIs" dxfId="455" priority="19" operator="equal">
      <formula>"Softball"</formula>
    </cfRule>
    <cfRule type="cellIs" dxfId="454" priority="20" operator="equal">
      <formula>"Baseball"</formula>
    </cfRule>
  </conditionalFormatting>
  <conditionalFormatting sqref="O171">
    <cfRule type="cellIs" dxfId="453" priority="17" operator="equal">
      <formula>"Norton"</formula>
    </cfRule>
    <cfRule type="cellIs" dxfId="452" priority="18" operator="equal">
      <formula>"D27"</formula>
    </cfRule>
  </conditionalFormatting>
  <conditionalFormatting sqref="O172 L172:M172">
    <cfRule type="cellIs" dxfId="451" priority="15" operator="equal">
      <formula>"Softball"</formula>
    </cfRule>
    <cfRule type="cellIs" dxfId="450" priority="16" operator="equal">
      <formula>"Baseball"</formula>
    </cfRule>
  </conditionalFormatting>
  <conditionalFormatting sqref="O172">
    <cfRule type="cellIs" dxfId="449" priority="13" operator="equal">
      <formula>"Norton"</formula>
    </cfRule>
    <cfRule type="cellIs" dxfId="448" priority="14" operator="equal">
      <formula>"D27"</formula>
    </cfRule>
  </conditionalFormatting>
  <conditionalFormatting sqref="L173">
    <cfRule type="cellIs" dxfId="447" priority="11" operator="equal">
      <formula>"Softball"</formula>
    </cfRule>
    <cfRule type="cellIs" dxfId="446" priority="12" operator="equal">
      <formula>"Baseball"</formula>
    </cfRule>
  </conditionalFormatting>
  <conditionalFormatting sqref="M173 O173">
    <cfRule type="cellIs" dxfId="445" priority="9" operator="equal">
      <formula>"Softball"</formula>
    </cfRule>
    <cfRule type="cellIs" dxfId="444" priority="10" operator="equal">
      <formula>"Baseball"</formula>
    </cfRule>
  </conditionalFormatting>
  <conditionalFormatting sqref="O182:O185 L182:M185">
    <cfRule type="cellIs" dxfId="3" priority="3" operator="equal">
      <formula>"Softball"</formula>
    </cfRule>
    <cfRule type="cellIs" dxfId="2" priority="4" operator="equal">
      <formula>"Baseball"</formula>
    </cfRule>
  </conditionalFormatting>
  <conditionalFormatting sqref="O182:O185">
    <cfRule type="cellIs" dxfId="1" priority="1" operator="equal">
      <formula>"Norton"</formula>
    </cfRule>
    <cfRule type="cellIs" dxfId="0" priority="2" operator="equal">
      <formula>"D27"</formula>
    </cfRule>
  </conditionalFormatting>
  <printOptions horizontalCentered="1" gridLines="1"/>
  <pageMargins left="0" right="0" top="0.5" bottom="0.5" header="0.25" footer="0.25"/>
  <pageSetup scale="52" fitToHeight="0" orientation="landscape" r:id="rId1"/>
  <headerFooter>
    <oddHeader>&amp;F</oddHeader>
    <oddFooter>&amp;L&amp;A&amp;C&amp;D&amp;RPage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0"/>
  <sheetViews>
    <sheetView zoomScale="90" zoomScaleNormal="90" workbookViewId="0">
      <pane xSplit="11" ySplit="1" topLeftCell="L29" activePane="bottomRight" state="frozen"/>
      <selection pane="topRight" activeCell="L1" sqref="L1"/>
      <selection pane="bottomLeft" activeCell="A2" sqref="A2"/>
      <selection pane="bottomRight" activeCell="G52" sqref="G52"/>
    </sheetView>
  </sheetViews>
  <sheetFormatPr defaultRowHeight="15" x14ac:dyDescent="0.25"/>
  <cols>
    <col min="1" max="1" width="12.7109375" customWidth="1"/>
    <col min="2" max="2" width="7.28515625" customWidth="1"/>
    <col min="5" max="5" width="3.5703125" customWidth="1"/>
    <col min="6" max="6" width="20.7109375" customWidth="1"/>
    <col min="7" max="8" width="5.7109375" customWidth="1"/>
    <col min="9" max="9" width="20.7109375" customWidth="1"/>
    <col min="10" max="10" width="5.7109375" customWidth="1"/>
    <col min="11" max="11" width="20.7109375" customWidth="1"/>
    <col min="12" max="12" width="14.7109375" bestFit="1" customWidth="1"/>
    <col min="13" max="14" width="20.7109375" customWidth="1"/>
    <col min="15" max="15" width="19.140625" customWidth="1"/>
    <col min="16" max="16" width="17" style="32" customWidth="1"/>
    <col min="17" max="20" width="20.140625" style="32" bestFit="1" customWidth="1"/>
  </cols>
  <sheetData>
    <row r="1" spans="1:20" ht="15.75" x14ac:dyDescent="0.25">
      <c r="A1" s="22" t="s">
        <v>40</v>
      </c>
      <c r="B1" s="22" t="s">
        <v>41</v>
      </c>
      <c r="C1" s="22" t="s">
        <v>42</v>
      </c>
      <c r="D1" s="22" t="s">
        <v>43</v>
      </c>
      <c r="E1" s="22" t="s">
        <v>97</v>
      </c>
      <c r="F1" s="190" t="s">
        <v>44</v>
      </c>
      <c r="G1" s="190"/>
      <c r="H1" s="190"/>
      <c r="I1" s="190"/>
      <c r="J1" s="190"/>
      <c r="K1" s="22" t="s">
        <v>45</v>
      </c>
      <c r="L1" s="22" t="s">
        <v>8</v>
      </c>
      <c r="M1" s="22" t="s">
        <v>112</v>
      </c>
      <c r="N1" s="22" t="s">
        <v>49</v>
      </c>
      <c r="O1" s="22" t="s">
        <v>51</v>
      </c>
      <c r="P1" s="33" t="s">
        <v>118</v>
      </c>
      <c r="Q1" s="33" t="s">
        <v>138</v>
      </c>
      <c r="R1" s="33" t="s">
        <v>139</v>
      </c>
      <c r="S1" s="33" t="s">
        <v>140</v>
      </c>
      <c r="T1" s="33" t="s">
        <v>141</v>
      </c>
    </row>
    <row r="2" spans="1:20" s="6" customFormat="1" x14ac:dyDescent="0.25">
      <c r="A2" s="84" t="s">
        <v>349</v>
      </c>
      <c r="B2" s="85">
        <v>44728</v>
      </c>
      <c r="C2" s="86">
        <v>44728</v>
      </c>
      <c r="D2" s="87">
        <v>0.75</v>
      </c>
      <c r="E2" s="84"/>
      <c r="F2" s="84" t="s">
        <v>60</v>
      </c>
      <c r="G2" s="84"/>
      <c r="H2" s="84" t="s">
        <v>46</v>
      </c>
      <c r="I2" s="84" t="s">
        <v>61</v>
      </c>
      <c r="J2" s="84"/>
      <c r="K2" s="84" t="s">
        <v>837</v>
      </c>
      <c r="L2" s="88" t="s">
        <v>50</v>
      </c>
      <c r="M2" s="84" t="s">
        <v>266</v>
      </c>
      <c r="N2" s="84" t="s">
        <v>346</v>
      </c>
      <c r="O2" s="84" t="s">
        <v>350</v>
      </c>
      <c r="P2" s="84" t="s">
        <v>118</v>
      </c>
      <c r="Q2" s="84" t="s">
        <v>808</v>
      </c>
      <c r="R2" s="84" t="s">
        <v>808</v>
      </c>
      <c r="S2" s="84"/>
      <c r="T2" s="84"/>
    </row>
    <row r="3" spans="1:20" s="6" customFormat="1" x14ac:dyDescent="0.25">
      <c r="A3" s="84" t="s">
        <v>280</v>
      </c>
      <c r="B3" s="85">
        <f t="shared" ref="B3:B8" si="0">+C3</f>
        <v>44728</v>
      </c>
      <c r="C3" s="86">
        <v>44728</v>
      </c>
      <c r="D3" s="87">
        <v>0.75</v>
      </c>
      <c r="E3" s="84"/>
      <c r="F3" s="84" t="s">
        <v>111</v>
      </c>
      <c r="G3" s="84"/>
      <c r="H3" s="84" t="s">
        <v>46</v>
      </c>
      <c r="I3" s="84" t="s">
        <v>56</v>
      </c>
      <c r="J3" s="84"/>
      <c r="K3" s="84" t="s">
        <v>56</v>
      </c>
      <c r="L3" s="88" t="s">
        <v>104</v>
      </c>
      <c r="M3" s="84" t="s">
        <v>289</v>
      </c>
      <c r="N3" s="84" t="s">
        <v>137</v>
      </c>
      <c r="O3" s="84" t="s">
        <v>350</v>
      </c>
      <c r="P3" s="84"/>
      <c r="Q3" s="84" t="s">
        <v>148</v>
      </c>
      <c r="R3" s="84" t="s">
        <v>809</v>
      </c>
      <c r="S3" s="84"/>
      <c r="T3" s="84"/>
    </row>
    <row r="4" spans="1:20" s="6" customFormat="1" x14ac:dyDescent="0.25">
      <c r="A4" s="84" t="s">
        <v>281</v>
      </c>
      <c r="B4" s="85">
        <f t="shared" si="0"/>
        <v>44728</v>
      </c>
      <c r="C4" s="86">
        <v>44728</v>
      </c>
      <c r="D4" s="87">
        <v>0.75</v>
      </c>
      <c r="E4" s="84"/>
      <c r="F4" s="84" t="s">
        <v>270</v>
      </c>
      <c r="G4" s="84"/>
      <c r="H4" s="84" t="s">
        <v>46</v>
      </c>
      <c r="I4" s="84" t="s">
        <v>240</v>
      </c>
      <c r="J4" s="84"/>
      <c r="K4" s="84" t="s">
        <v>279</v>
      </c>
      <c r="L4" s="88" t="s">
        <v>104</v>
      </c>
      <c r="M4" s="84" t="s">
        <v>289</v>
      </c>
      <c r="N4" s="84" t="s">
        <v>137</v>
      </c>
      <c r="O4" s="84" t="s">
        <v>265</v>
      </c>
      <c r="P4" s="84"/>
      <c r="Q4" s="84" t="s">
        <v>810</v>
      </c>
      <c r="R4" s="84" t="s">
        <v>810</v>
      </c>
      <c r="S4" s="84"/>
      <c r="T4" s="84"/>
    </row>
    <row r="5" spans="1:20" s="6" customFormat="1" x14ac:dyDescent="0.25">
      <c r="A5" s="84" t="s">
        <v>282</v>
      </c>
      <c r="B5" s="85">
        <f t="shared" si="0"/>
        <v>44730</v>
      </c>
      <c r="C5" s="86">
        <v>44730</v>
      </c>
      <c r="D5" s="87">
        <v>0.45833333333333331</v>
      </c>
      <c r="E5" s="84"/>
      <c r="F5" s="84" t="s">
        <v>57</v>
      </c>
      <c r="G5" s="84"/>
      <c r="H5" s="84" t="s">
        <v>46</v>
      </c>
      <c r="I5" s="84" t="s">
        <v>95</v>
      </c>
      <c r="J5" s="84"/>
      <c r="K5" s="84" t="s">
        <v>357</v>
      </c>
      <c r="L5" s="88" t="s">
        <v>104</v>
      </c>
      <c r="M5" s="84" t="s">
        <v>289</v>
      </c>
      <c r="N5" s="84" t="s">
        <v>137</v>
      </c>
      <c r="O5" s="84" t="s">
        <v>350</v>
      </c>
      <c r="P5" s="84"/>
      <c r="Q5" s="84" t="s">
        <v>745</v>
      </c>
      <c r="R5" s="84" t="s">
        <v>746</v>
      </c>
      <c r="S5" s="84"/>
      <c r="T5" s="84"/>
    </row>
    <row r="6" spans="1:20" s="6" customFormat="1" x14ac:dyDescent="0.25">
      <c r="A6" s="84" t="s">
        <v>283</v>
      </c>
      <c r="B6" s="85">
        <f t="shared" si="0"/>
        <v>44730</v>
      </c>
      <c r="C6" s="86">
        <v>44730</v>
      </c>
      <c r="D6" s="87">
        <v>0.54166666666666663</v>
      </c>
      <c r="E6" s="84"/>
      <c r="F6" s="84" t="s">
        <v>59</v>
      </c>
      <c r="G6" s="84"/>
      <c r="H6" s="84" t="s">
        <v>46</v>
      </c>
      <c r="I6" s="84" t="s">
        <v>34</v>
      </c>
      <c r="J6" s="84"/>
      <c r="K6" s="84" t="s">
        <v>357</v>
      </c>
      <c r="L6" s="88" t="s">
        <v>104</v>
      </c>
      <c r="M6" s="84" t="s">
        <v>289</v>
      </c>
      <c r="N6" s="84" t="s">
        <v>137</v>
      </c>
      <c r="O6" s="84" t="s">
        <v>350</v>
      </c>
      <c r="P6" s="84"/>
      <c r="Q6" s="84" t="s">
        <v>414</v>
      </c>
      <c r="R6" s="84" t="s">
        <v>414</v>
      </c>
      <c r="S6" s="84"/>
      <c r="T6" s="84"/>
    </row>
    <row r="7" spans="1:20" s="6" customFormat="1" x14ac:dyDescent="0.25">
      <c r="A7" s="84" t="s">
        <v>285</v>
      </c>
      <c r="B7" s="85">
        <f t="shared" si="0"/>
        <v>44731</v>
      </c>
      <c r="C7" s="86">
        <v>44731</v>
      </c>
      <c r="D7" s="87">
        <v>0.58333333333333337</v>
      </c>
      <c r="E7" s="84"/>
      <c r="F7" s="84" t="s">
        <v>65</v>
      </c>
      <c r="G7" s="84"/>
      <c r="H7" s="84" t="s">
        <v>46</v>
      </c>
      <c r="I7" s="84" t="s">
        <v>63</v>
      </c>
      <c r="J7" s="84"/>
      <c r="K7" s="84" t="s">
        <v>57</v>
      </c>
      <c r="L7" s="88" t="s">
        <v>104</v>
      </c>
      <c r="M7" s="84" t="s">
        <v>289</v>
      </c>
      <c r="N7" s="84" t="s">
        <v>137</v>
      </c>
      <c r="O7" s="84" t="s">
        <v>265</v>
      </c>
      <c r="P7" s="84"/>
      <c r="Q7" s="84" t="s">
        <v>811</v>
      </c>
      <c r="R7" s="84" t="s">
        <v>811</v>
      </c>
      <c r="S7" s="84"/>
      <c r="T7" s="84"/>
    </row>
    <row r="8" spans="1:20" s="6" customFormat="1" x14ac:dyDescent="0.25">
      <c r="A8" s="84" t="s">
        <v>284</v>
      </c>
      <c r="B8" s="85">
        <f t="shared" si="0"/>
        <v>44731</v>
      </c>
      <c r="C8" s="86">
        <v>44731</v>
      </c>
      <c r="D8" s="87">
        <v>0.66666666666666663</v>
      </c>
      <c r="E8" s="84"/>
      <c r="F8" s="84" t="s">
        <v>96</v>
      </c>
      <c r="G8" s="84"/>
      <c r="H8" s="84" t="s">
        <v>46</v>
      </c>
      <c r="I8" s="84" t="s">
        <v>64</v>
      </c>
      <c r="J8" s="84"/>
      <c r="K8" s="84" t="s">
        <v>57</v>
      </c>
      <c r="L8" s="88" t="s">
        <v>104</v>
      </c>
      <c r="M8" s="84" t="s">
        <v>289</v>
      </c>
      <c r="N8" s="84" t="s">
        <v>137</v>
      </c>
      <c r="O8" s="84" t="s">
        <v>265</v>
      </c>
      <c r="P8" s="84"/>
      <c r="Q8" s="84" t="s">
        <v>811</v>
      </c>
      <c r="R8" s="84" t="s">
        <v>811</v>
      </c>
      <c r="S8" s="84"/>
      <c r="T8" s="84"/>
    </row>
    <row r="9" spans="1:20" s="6" customFormat="1" x14ac:dyDescent="0.25">
      <c r="A9" s="84" t="s">
        <v>317</v>
      </c>
      <c r="B9" s="85">
        <v>44732</v>
      </c>
      <c r="C9" s="86">
        <v>44732</v>
      </c>
      <c r="D9" s="87">
        <v>0.75</v>
      </c>
      <c r="E9" s="84"/>
      <c r="F9" s="84" t="s">
        <v>57</v>
      </c>
      <c r="G9" s="84"/>
      <c r="H9" s="84" t="s">
        <v>46</v>
      </c>
      <c r="I9" s="84" t="s">
        <v>240</v>
      </c>
      <c r="J9" s="84"/>
      <c r="K9" s="84" t="s">
        <v>240</v>
      </c>
      <c r="L9" s="88" t="s">
        <v>50</v>
      </c>
      <c r="M9" s="84" t="s">
        <v>289</v>
      </c>
      <c r="N9" s="84" t="s">
        <v>130</v>
      </c>
      <c r="O9" s="84" t="s">
        <v>350</v>
      </c>
      <c r="P9" s="84"/>
      <c r="Q9" s="84" t="s">
        <v>993</v>
      </c>
      <c r="R9" s="84" t="s">
        <v>747</v>
      </c>
      <c r="S9" s="84"/>
      <c r="T9" s="84"/>
    </row>
    <row r="10" spans="1:20" s="6" customFormat="1" x14ac:dyDescent="0.25">
      <c r="A10" s="84" t="s">
        <v>287</v>
      </c>
      <c r="B10" s="85">
        <f>+C10</f>
        <v>44733</v>
      </c>
      <c r="C10" s="86">
        <v>44733</v>
      </c>
      <c r="D10" s="87">
        <v>0.75</v>
      </c>
      <c r="E10" s="84"/>
      <c r="F10" s="84" t="s">
        <v>111</v>
      </c>
      <c r="G10" s="84"/>
      <c r="H10" s="84" t="s">
        <v>46</v>
      </c>
      <c r="I10" s="84" t="s">
        <v>270</v>
      </c>
      <c r="J10" s="84"/>
      <c r="K10" s="84" t="s">
        <v>272</v>
      </c>
      <c r="L10" s="88" t="s">
        <v>104</v>
      </c>
      <c r="M10" s="84" t="s">
        <v>289</v>
      </c>
      <c r="N10" s="84" t="s">
        <v>137</v>
      </c>
      <c r="O10" s="84" t="s">
        <v>350</v>
      </c>
      <c r="P10" s="84"/>
      <c r="Q10" s="84" t="s">
        <v>748</v>
      </c>
      <c r="R10" s="84" t="s">
        <v>746</v>
      </c>
      <c r="S10" s="84"/>
      <c r="T10" s="84"/>
    </row>
    <row r="11" spans="1:20" s="6" customFormat="1" x14ac:dyDescent="0.25">
      <c r="A11" s="84" t="s">
        <v>286</v>
      </c>
      <c r="B11" s="85">
        <f>+C11</f>
        <v>44733</v>
      </c>
      <c r="C11" s="86">
        <v>44733</v>
      </c>
      <c r="D11" s="87">
        <v>0.75</v>
      </c>
      <c r="E11" s="84"/>
      <c r="F11" s="84" t="s">
        <v>34</v>
      </c>
      <c r="G11" s="84"/>
      <c r="H11" s="84" t="s">
        <v>46</v>
      </c>
      <c r="I11" s="84" t="s">
        <v>57</v>
      </c>
      <c r="J11" s="84"/>
      <c r="K11" s="84" t="s">
        <v>279</v>
      </c>
      <c r="L11" s="88" t="s">
        <v>104</v>
      </c>
      <c r="M11" s="84" t="s">
        <v>289</v>
      </c>
      <c r="N11" s="84" t="s">
        <v>137</v>
      </c>
      <c r="O11" s="84" t="s">
        <v>350</v>
      </c>
      <c r="P11" s="84"/>
      <c r="Q11" s="84" t="s">
        <v>148</v>
      </c>
      <c r="R11" s="84" t="s">
        <v>812</v>
      </c>
      <c r="S11" s="84"/>
      <c r="T11" s="84"/>
    </row>
    <row r="12" spans="1:20" s="6" customFormat="1" x14ac:dyDescent="0.25">
      <c r="A12" s="84" t="s">
        <v>318</v>
      </c>
      <c r="B12" s="85">
        <v>44734</v>
      </c>
      <c r="C12" s="86">
        <v>44734</v>
      </c>
      <c r="D12" s="87">
        <v>0.75</v>
      </c>
      <c r="E12" s="84"/>
      <c r="F12" s="84" t="s">
        <v>57</v>
      </c>
      <c r="G12" s="84"/>
      <c r="H12" s="84" t="s">
        <v>46</v>
      </c>
      <c r="I12" s="84" t="s">
        <v>270</v>
      </c>
      <c r="J12" s="84"/>
      <c r="K12" s="84" t="s">
        <v>57</v>
      </c>
      <c r="L12" s="88" t="s">
        <v>50</v>
      </c>
      <c r="M12" s="84" t="s">
        <v>289</v>
      </c>
      <c r="N12" s="84" t="s">
        <v>130</v>
      </c>
      <c r="O12" s="84" t="s">
        <v>350</v>
      </c>
      <c r="P12" s="84"/>
      <c r="Q12" s="84" t="s">
        <v>811</v>
      </c>
      <c r="R12" s="84" t="s">
        <v>811</v>
      </c>
      <c r="S12" s="84"/>
      <c r="T12" s="84"/>
    </row>
    <row r="13" spans="1:20" s="6" customFormat="1" x14ac:dyDescent="0.25">
      <c r="A13" s="84" t="s">
        <v>288</v>
      </c>
      <c r="B13" s="85">
        <f>+C13</f>
        <v>44735</v>
      </c>
      <c r="C13" s="86">
        <v>44735</v>
      </c>
      <c r="D13" s="87">
        <v>0.75</v>
      </c>
      <c r="E13" s="84"/>
      <c r="F13" s="84" t="s">
        <v>111</v>
      </c>
      <c r="G13" s="84"/>
      <c r="H13" s="84" t="s">
        <v>46</v>
      </c>
      <c r="I13" s="84" t="s">
        <v>57</v>
      </c>
      <c r="J13" s="84"/>
      <c r="K13" s="84" t="s">
        <v>272</v>
      </c>
      <c r="L13" s="88" t="s">
        <v>104</v>
      </c>
      <c r="M13" s="84" t="s">
        <v>289</v>
      </c>
      <c r="N13" s="84" t="s">
        <v>137</v>
      </c>
      <c r="O13" s="84" t="s">
        <v>350</v>
      </c>
      <c r="P13" s="84"/>
      <c r="Q13" s="84" t="s">
        <v>748</v>
      </c>
      <c r="R13" s="84" t="s">
        <v>148</v>
      </c>
      <c r="S13" s="84"/>
      <c r="T13" s="84"/>
    </row>
    <row r="14" spans="1:20" s="6" customFormat="1" x14ac:dyDescent="0.25">
      <c r="A14" s="84" t="s">
        <v>314</v>
      </c>
      <c r="B14" s="85">
        <f>+C14</f>
        <v>44736</v>
      </c>
      <c r="C14" s="86">
        <v>44736</v>
      </c>
      <c r="D14" s="87">
        <v>0.75</v>
      </c>
      <c r="E14" s="84"/>
      <c r="F14" s="84" t="s">
        <v>34</v>
      </c>
      <c r="G14" s="84"/>
      <c r="H14" s="84" t="s">
        <v>46</v>
      </c>
      <c r="I14" s="84" t="s">
        <v>55</v>
      </c>
      <c r="J14" s="84"/>
      <c r="K14" s="84" t="s">
        <v>357</v>
      </c>
      <c r="L14" s="88" t="s">
        <v>104</v>
      </c>
      <c r="M14" s="84" t="s">
        <v>289</v>
      </c>
      <c r="N14" s="84" t="s">
        <v>108</v>
      </c>
      <c r="O14" s="84" t="s">
        <v>350</v>
      </c>
      <c r="P14" s="84"/>
      <c r="Q14" s="84"/>
      <c r="R14" s="84"/>
      <c r="S14" s="84"/>
      <c r="T14" s="84"/>
    </row>
    <row r="15" spans="1:20" s="6" customFormat="1" x14ac:dyDescent="0.25">
      <c r="A15" s="84" t="s">
        <v>319</v>
      </c>
      <c r="B15" s="85">
        <v>44737</v>
      </c>
      <c r="C15" s="86">
        <v>44737</v>
      </c>
      <c r="D15" s="87">
        <v>0.66666666666666663</v>
      </c>
      <c r="E15" s="84"/>
      <c r="F15" s="84" t="s">
        <v>240</v>
      </c>
      <c r="G15" s="84"/>
      <c r="H15" s="84" t="s">
        <v>46</v>
      </c>
      <c r="I15" s="84" t="s">
        <v>270</v>
      </c>
      <c r="J15" s="84"/>
      <c r="K15" s="84" t="s">
        <v>57</v>
      </c>
      <c r="L15" s="88" t="s">
        <v>50</v>
      </c>
      <c r="M15" s="84" t="s">
        <v>289</v>
      </c>
      <c r="N15" s="84" t="s">
        <v>130</v>
      </c>
      <c r="O15" s="84" t="s">
        <v>350</v>
      </c>
      <c r="P15" s="84"/>
      <c r="Q15" s="84" t="s">
        <v>811</v>
      </c>
      <c r="R15" s="84" t="s">
        <v>811</v>
      </c>
      <c r="S15" s="84"/>
      <c r="T15" s="84"/>
    </row>
    <row r="16" spans="1:20" s="6" customFormat="1" x14ac:dyDescent="0.25">
      <c r="A16" s="84" t="s">
        <v>106</v>
      </c>
      <c r="B16" s="85">
        <f>+C16</f>
        <v>44737</v>
      </c>
      <c r="C16" s="86">
        <v>44737</v>
      </c>
      <c r="D16" s="87">
        <v>0.375</v>
      </c>
      <c r="E16" s="84"/>
      <c r="F16" s="84" t="s">
        <v>67</v>
      </c>
      <c r="G16" s="84"/>
      <c r="H16" s="84" t="s">
        <v>46</v>
      </c>
      <c r="I16" s="84" t="s">
        <v>68</v>
      </c>
      <c r="J16" s="84"/>
      <c r="K16" s="84" t="s">
        <v>264</v>
      </c>
      <c r="L16" s="88" t="s">
        <v>104</v>
      </c>
      <c r="M16" s="84" t="s">
        <v>289</v>
      </c>
      <c r="N16" s="84" t="s">
        <v>137</v>
      </c>
      <c r="O16" s="84" t="s">
        <v>350</v>
      </c>
      <c r="P16" s="84" t="s">
        <v>118</v>
      </c>
      <c r="Q16" s="84" t="s">
        <v>148</v>
      </c>
      <c r="R16" s="84" t="s">
        <v>147</v>
      </c>
      <c r="S16" s="84" t="s">
        <v>745</v>
      </c>
      <c r="T16" s="84"/>
    </row>
    <row r="17" spans="1:20" s="6" customFormat="1" x14ac:dyDescent="0.25">
      <c r="A17" s="84" t="s">
        <v>322</v>
      </c>
      <c r="B17" s="85">
        <v>44738</v>
      </c>
      <c r="C17" s="86">
        <v>44738</v>
      </c>
      <c r="D17" s="87">
        <v>0.6875</v>
      </c>
      <c r="E17" s="84"/>
      <c r="F17" s="84" t="s">
        <v>34</v>
      </c>
      <c r="G17" s="84"/>
      <c r="H17" s="84" t="s">
        <v>46</v>
      </c>
      <c r="I17" s="84" t="s">
        <v>55</v>
      </c>
      <c r="J17" s="84"/>
      <c r="K17" s="84" t="s">
        <v>34</v>
      </c>
      <c r="L17" s="88" t="s">
        <v>50</v>
      </c>
      <c r="M17" s="84" t="s">
        <v>289</v>
      </c>
      <c r="N17" s="84" t="s">
        <v>129</v>
      </c>
      <c r="O17" s="84" t="s">
        <v>350</v>
      </c>
      <c r="P17" s="84"/>
      <c r="Q17" s="84" t="s">
        <v>476</v>
      </c>
      <c r="R17" s="84" t="s">
        <v>745</v>
      </c>
      <c r="S17" s="84"/>
      <c r="T17" s="84"/>
    </row>
    <row r="18" spans="1:20" s="6" customFormat="1" x14ac:dyDescent="0.25">
      <c r="A18" s="84" t="s">
        <v>277</v>
      </c>
      <c r="B18" s="85">
        <v>44738</v>
      </c>
      <c r="C18" s="86">
        <v>44738</v>
      </c>
      <c r="D18" s="87">
        <v>0.6875</v>
      </c>
      <c r="E18" s="84"/>
      <c r="F18" s="84" t="s">
        <v>53</v>
      </c>
      <c r="G18" s="84"/>
      <c r="H18" s="84" t="s">
        <v>46</v>
      </c>
      <c r="I18" s="84" t="s">
        <v>270</v>
      </c>
      <c r="J18" s="84"/>
      <c r="K18" s="84" t="s">
        <v>271</v>
      </c>
      <c r="L18" s="88" t="s">
        <v>50</v>
      </c>
      <c r="M18" s="84" t="s">
        <v>266</v>
      </c>
      <c r="N18" s="84" t="s">
        <v>124</v>
      </c>
      <c r="O18" s="84" t="s">
        <v>350</v>
      </c>
      <c r="P18" s="84" t="s">
        <v>118</v>
      </c>
      <c r="Q18" s="84" t="s">
        <v>747</v>
      </c>
      <c r="R18" s="84" t="s">
        <v>148</v>
      </c>
      <c r="S18" s="84"/>
      <c r="T18" s="84"/>
    </row>
    <row r="19" spans="1:20" s="6" customFormat="1" x14ac:dyDescent="0.25">
      <c r="A19" s="84" t="s">
        <v>107</v>
      </c>
      <c r="B19" s="85">
        <f>+C19</f>
        <v>44738</v>
      </c>
      <c r="C19" s="86">
        <v>44738</v>
      </c>
      <c r="D19" s="87">
        <v>0.54166666666666663</v>
      </c>
      <c r="E19" s="84"/>
      <c r="F19" s="84" t="s">
        <v>111</v>
      </c>
      <c r="G19" s="84"/>
      <c r="H19" s="84" t="s">
        <v>46</v>
      </c>
      <c r="I19" s="84" t="s">
        <v>270</v>
      </c>
      <c r="J19" s="84"/>
      <c r="K19" s="84" t="s">
        <v>264</v>
      </c>
      <c r="L19" s="88" t="s">
        <v>104</v>
      </c>
      <c r="M19" s="84" t="s">
        <v>289</v>
      </c>
      <c r="N19" s="84" t="s">
        <v>137</v>
      </c>
      <c r="O19" s="84" t="s">
        <v>350</v>
      </c>
      <c r="P19" s="84" t="s">
        <v>70</v>
      </c>
      <c r="Q19" s="84" t="s">
        <v>148</v>
      </c>
      <c r="R19" s="84" t="s">
        <v>745</v>
      </c>
      <c r="S19" s="84"/>
      <c r="T19" s="84"/>
    </row>
    <row r="20" spans="1:20" s="6" customFormat="1" x14ac:dyDescent="0.25">
      <c r="A20" s="84" t="s">
        <v>320</v>
      </c>
      <c r="B20" s="85">
        <v>44739</v>
      </c>
      <c r="C20" s="86">
        <v>44739</v>
      </c>
      <c r="D20" s="87">
        <v>0.79166666666666663</v>
      </c>
      <c r="E20" s="84"/>
      <c r="F20" s="84" t="s">
        <v>57</v>
      </c>
      <c r="G20" s="84"/>
      <c r="H20" s="84" t="s">
        <v>46</v>
      </c>
      <c r="I20" s="84" t="s">
        <v>240</v>
      </c>
      <c r="J20" s="84"/>
      <c r="K20" s="84" t="s">
        <v>272</v>
      </c>
      <c r="L20" s="88" t="s">
        <v>50</v>
      </c>
      <c r="M20" s="84" t="s">
        <v>289</v>
      </c>
      <c r="N20" s="84" t="s">
        <v>130</v>
      </c>
      <c r="O20" s="84" t="s">
        <v>350</v>
      </c>
      <c r="P20" s="84" t="s">
        <v>118</v>
      </c>
      <c r="Q20" s="84" t="s">
        <v>148</v>
      </c>
      <c r="R20" s="84" t="s">
        <v>745</v>
      </c>
      <c r="S20" s="84" t="s">
        <v>748</v>
      </c>
      <c r="T20" s="84"/>
    </row>
    <row r="21" spans="1:20" s="6" customFormat="1" x14ac:dyDescent="0.25">
      <c r="A21" s="84" t="s">
        <v>315</v>
      </c>
      <c r="B21" s="85">
        <f>+C21</f>
        <v>44739</v>
      </c>
      <c r="C21" s="86">
        <v>44739</v>
      </c>
      <c r="D21" s="87">
        <v>0.75</v>
      </c>
      <c r="E21" s="84"/>
      <c r="F21" s="84" t="s">
        <v>95</v>
      </c>
      <c r="G21" s="84"/>
      <c r="H21" s="84" t="s">
        <v>46</v>
      </c>
      <c r="I21" s="84" t="s">
        <v>96</v>
      </c>
      <c r="J21" s="84"/>
      <c r="K21" s="84" t="s">
        <v>356</v>
      </c>
      <c r="L21" s="88" t="s">
        <v>104</v>
      </c>
      <c r="M21" s="84" t="s">
        <v>289</v>
      </c>
      <c r="N21" s="84" t="s">
        <v>108</v>
      </c>
      <c r="O21" s="84" t="s">
        <v>350</v>
      </c>
      <c r="P21" s="84" t="s">
        <v>118</v>
      </c>
      <c r="Q21" s="84"/>
      <c r="R21" s="84"/>
      <c r="S21" s="84"/>
      <c r="T21" s="84"/>
    </row>
    <row r="22" spans="1:20" s="6" customFormat="1" x14ac:dyDescent="0.25">
      <c r="A22" s="84" t="s">
        <v>323</v>
      </c>
      <c r="B22" s="85">
        <v>44740</v>
      </c>
      <c r="C22" s="86">
        <v>44740</v>
      </c>
      <c r="D22" s="87">
        <v>0.75</v>
      </c>
      <c r="E22" s="84"/>
      <c r="F22" s="84" t="s">
        <v>58</v>
      </c>
      <c r="G22" s="84"/>
      <c r="H22" s="84" t="s">
        <v>46</v>
      </c>
      <c r="I22" s="84" t="s">
        <v>47</v>
      </c>
      <c r="J22" s="84"/>
      <c r="K22" s="84" t="s">
        <v>264</v>
      </c>
      <c r="L22" s="88" t="s">
        <v>50</v>
      </c>
      <c r="M22" s="84" t="s">
        <v>289</v>
      </c>
      <c r="N22" s="84" t="s">
        <v>129</v>
      </c>
      <c r="O22" s="84" t="s">
        <v>350</v>
      </c>
      <c r="P22" s="84"/>
      <c r="Q22" s="84" t="s">
        <v>745</v>
      </c>
      <c r="R22" s="84" t="s">
        <v>750</v>
      </c>
      <c r="S22" s="84"/>
      <c r="T22" s="84"/>
    </row>
    <row r="23" spans="1:20" s="6" customFormat="1" x14ac:dyDescent="0.25">
      <c r="A23" s="84" t="s">
        <v>326</v>
      </c>
      <c r="B23" s="85">
        <v>44740</v>
      </c>
      <c r="C23" s="86">
        <v>44740</v>
      </c>
      <c r="D23" s="87">
        <v>0.79166666666666663</v>
      </c>
      <c r="E23" s="84"/>
      <c r="F23" s="84" t="s">
        <v>270</v>
      </c>
      <c r="G23" s="84"/>
      <c r="H23" s="84" t="s">
        <v>46</v>
      </c>
      <c r="I23" s="84" t="s">
        <v>56</v>
      </c>
      <c r="J23" s="84"/>
      <c r="K23" s="84" t="s">
        <v>56</v>
      </c>
      <c r="L23" s="88" t="s">
        <v>50</v>
      </c>
      <c r="M23" s="84" t="s">
        <v>289</v>
      </c>
      <c r="N23" s="84" t="s">
        <v>129</v>
      </c>
      <c r="O23" s="84" t="s">
        <v>350</v>
      </c>
      <c r="P23" s="84"/>
      <c r="Q23" s="84" t="s">
        <v>746</v>
      </c>
      <c r="R23" s="84" t="s">
        <v>148</v>
      </c>
      <c r="S23" s="84"/>
      <c r="T23" s="84"/>
    </row>
    <row r="24" spans="1:20" s="6" customFormat="1" x14ac:dyDescent="0.25">
      <c r="A24" s="84" t="s">
        <v>278</v>
      </c>
      <c r="B24" s="85">
        <v>44740</v>
      </c>
      <c r="C24" s="86">
        <v>44740</v>
      </c>
      <c r="D24" s="87">
        <v>0.75</v>
      </c>
      <c r="E24" s="84"/>
      <c r="F24" s="84" t="s">
        <v>69</v>
      </c>
      <c r="G24" s="84"/>
      <c r="H24" s="84" t="s">
        <v>46</v>
      </c>
      <c r="I24" s="84" t="s">
        <v>70</v>
      </c>
      <c r="J24" s="84"/>
      <c r="K24" s="84" t="s">
        <v>271</v>
      </c>
      <c r="L24" s="88" t="s">
        <v>50</v>
      </c>
      <c r="M24" s="84" t="s">
        <v>266</v>
      </c>
      <c r="N24" s="84" t="s">
        <v>124</v>
      </c>
      <c r="O24" s="84" t="s">
        <v>350</v>
      </c>
      <c r="P24" s="84" t="s">
        <v>70</v>
      </c>
      <c r="Q24" s="84"/>
      <c r="R24" s="84"/>
      <c r="S24" s="84"/>
      <c r="T24" s="84"/>
    </row>
    <row r="25" spans="1:20" s="6" customFormat="1" x14ac:dyDescent="0.25">
      <c r="A25" s="84" t="s">
        <v>325</v>
      </c>
      <c r="B25" s="85">
        <v>44740</v>
      </c>
      <c r="C25" s="86">
        <v>44740</v>
      </c>
      <c r="D25" s="87">
        <v>0.75</v>
      </c>
      <c r="E25" s="84"/>
      <c r="F25" s="84" t="s">
        <v>55</v>
      </c>
      <c r="G25" s="84"/>
      <c r="H25" s="84" t="s">
        <v>46</v>
      </c>
      <c r="I25" s="84" t="s">
        <v>57</v>
      </c>
      <c r="J25" s="84"/>
      <c r="K25" s="84" t="s">
        <v>57</v>
      </c>
      <c r="L25" s="88" t="s">
        <v>50</v>
      </c>
      <c r="M25" s="84" t="s">
        <v>289</v>
      </c>
      <c r="N25" s="84" t="s">
        <v>129</v>
      </c>
      <c r="O25" s="84" t="s">
        <v>265</v>
      </c>
      <c r="P25" s="84"/>
      <c r="Q25" s="84" t="s">
        <v>811</v>
      </c>
      <c r="R25" s="84" t="s">
        <v>811</v>
      </c>
      <c r="S25" s="84"/>
      <c r="T25" s="84"/>
    </row>
    <row r="26" spans="1:20" s="6" customFormat="1" x14ac:dyDescent="0.25">
      <c r="A26" s="84" t="s">
        <v>324</v>
      </c>
      <c r="B26" s="85">
        <v>44740</v>
      </c>
      <c r="C26" s="86">
        <v>44740</v>
      </c>
      <c r="D26" s="87">
        <v>0.75</v>
      </c>
      <c r="E26" s="84"/>
      <c r="F26" s="84" t="s">
        <v>240</v>
      </c>
      <c r="G26" s="84"/>
      <c r="H26" s="84" t="s">
        <v>46</v>
      </c>
      <c r="I26" s="84" t="s">
        <v>53</v>
      </c>
      <c r="J26" s="84"/>
      <c r="K26" s="84" t="s">
        <v>240</v>
      </c>
      <c r="L26" s="88" t="s">
        <v>50</v>
      </c>
      <c r="M26" s="84" t="s">
        <v>289</v>
      </c>
      <c r="N26" s="84" t="s">
        <v>129</v>
      </c>
      <c r="O26" s="84" t="s">
        <v>350</v>
      </c>
      <c r="P26" s="84"/>
      <c r="Q26" s="84" t="s">
        <v>749</v>
      </c>
      <c r="R26" s="84" t="s">
        <v>812</v>
      </c>
      <c r="S26" s="84"/>
      <c r="T26" s="84"/>
    </row>
    <row r="27" spans="1:20" s="6" customFormat="1" x14ac:dyDescent="0.25">
      <c r="A27" s="84" t="s">
        <v>321</v>
      </c>
      <c r="B27" s="85">
        <v>44741</v>
      </c>
      <c r="C27" s="86">
        <v>44741</v>
      </c>
      <c r="D27" s="87">
        <v>0.79166666666666663</v>
      </c>
      <c r="E27" s="84"/>
      <c r="F27" s="84" t="s">
        <v>61</v>
      </c>
      <c r="G27" s="84"/>
      <c r="H27" s="84" t="s">
        <v>46</v>
      </c>
      <c r="I27" s="84" t="s">
        <v>70</v>
      </c>
      <c r="J27" s="84"/>
      <c r="K27" s="84" t="s">
        <v>272</v>
      </c>
      <c r="L27" s="88" t="s">
        <v>50</v>
      </c>
      <c r="M27" s="84" t="s">
        <v>289</v>
      </c>
      <c r="N27" s="84" t="s">
        <v>130</v>
      </c>
      <c r="O27" s="84" t="s">
        <v>350</v>
      </c>
      <c r="P27" s="84" t="s">
        <v>70</v>
      </c>
      <c r="Q27" s="84" t="s">
        <v>993</v>
      </c>
      <c r="R27" s="84" t="s">
        <v>745</v>
      </c>
      <c r="S27" s="84" t="s">
        <v>748</v>
      </c>
      <c r="T27" s="84"/>
    </row>
    <row r="28" spans="1:20" s="6" customFormat="1" x14ac:dyDescent="0.25">
      <c r="A28" s="84" t="s">
        <v>316</v>
      </c>
      <c r="B28" s="85">
        <f>+C28</f>
        <v>44741</v>
      </c>
      <c r="C28" s="86">
        <v>44741</v>
      </c>
      <c r="D28" s="87">
        <v>0.75</v>
      </c>
      <c r="E28" s="84"/>
      <c r="F28" s="84" t="s">
        <v>59</v>
      </c>
      <c r="G28" s="84"/>
      <c r="H28" s="84" t="s">
        <v>46</v>
      </c>
      <c r="I28" s="84" t="s">
        <v>70</v>
      </c>
      <c r="J28" s="84"/>
      <c r="K28" s="84" t="s">
        <v>356</v>
      </c>
      <c r="L28" s="88" t="s">
        <v>104</v>
      </c>
      <c r="M28" s="84" t="s">
        <v>289</v>
      </c>
      <c r="N28" s="84" t="s">
        <v>108</v>
      </c>
      <c r="O28" s="84" t="s">
        <v>350</v>
      </c>
      <c r="P28" s="84" t="s">
        <v>70</v>
      </c>
      <c r="Q28" s="84"/>
      <c r="R28" s="84"/>
      <c r="S28" s="84"/>
      <c r="T28" s="84"/>
    </row>
    <row r="29" spans="1:20" s="6" customFormat="1" x14ac:dyDescent="0.25">
      <c r="A29" s="84" t="s">
        <v>327</v>
      </c>
      <c r="B29" s="85">
        <v>44742</v>
      </c>
      <c r="C29" s="86">
        <v>44742</v>
      </c>
      <c r="D29" s="87">
        <v>0.75</v>
      </c>
      <c r="E29" s="84"/>
      <c r="F29" s="84" t="s">
        <v>34</v>
      </c>
      <c r="G29" s="84"/>
      <c r="H29" s="84" t="s">
        <v>46</v>
      </c>
      <c r="I29" s="84" t="s">
        <v>47</v>
      </c>
      <c r="J29" s="84"/>
      <c r="K29" s="84" t="s">
        <v>34</v>
      </c>
      <c r="L29" s="88" t="s">
        <v>50</v>
      </c>
      <c r="M29" s="84" t="s">
        <v>289</v>
      </c>
      <c r="N29" s="84" t="s">
        <v>129</v>
      </c>
      <c r="O29" s="84" t="s">
        <v>350</v>
      </c>
      <c r="P29" s="84"/>
      <c r="Q29" s="84" t="s">
        <v>749</v>
      </c>
      <c r="R29" s="84" t="s">
        <v>148</v>
      </c>
      <c r="S29" s="84"/>
      <c r="T29" s="84"/>
    </row>
    <row r="30" spans="1:20" s="6" customFormat="1" x14ac:dyDescent="0.25">
      <c r="A30" s="84" t="s">
        <v>330</v>
      </c>
      <c r="B30" s="85">
        <v>44744</v>
      </c>
      <c r="C30" s="86">
        <v>44744</v>
      </c>
      <c r="D30" s="87">
        <v>0.375</v>
      </c>
      <c r="E30" s="84"/>
      <c r="F30" s="84" t="s">
        <v>58</v>
      </c>
      <c r="G30" s="84"/>
      <c r="H30" s="84" t="s">
        <v>46</v>
      </c>
      <c r="I30" s="84" t="s">
        <v>240</v>
      </c>
      <c r="J30" s="84"/>
      <c r="K30" s="84" t="s">
        <v>271</v>
      </c>
      <c r="L30" s="88" t="s">
        <v>50</v>
      </c>
      <c r="M30" s="84" t="s">
        <v>289</v>
      </c>
      <c r="N30" s="84" t="s">
        <v>129</v>
      </c>
      <c r="O30" s="84" t="s">
        <v>350</v>
      </c>
      <c r="P30" s="84"/>
      <c r="Q30" s="84" t="s">
        <v>993</v>
      </c>
      <c r="R30" s="84" t="s">
        <v>746</v>
      </c>
      <c r="S30" s="84"/>
      <c r="T30" s="84"/>
    </row>
    <row r="31" spans="1:20" s="6" customFormat="1" x14ac:dyDescent="0.25">
      <c r="A31" s="84" t="s">
        <v>329</v>
      </c>
      <c r="B31" s="85">
        <v>44744</v>
      </c>
      <c r="C31" s="86">
        <v>44744</v>
      </c>
      <c r="D31" s="87">
        <v>0.45833333333333331</v>
      </c>
      <c r="E31" s="84"/>
      <c r="F31" s="84" t="s">
        <v>47</v>
      </c>
      <c r="G31" s="84"/>
      <c r="H31" s="84" t="s">
        <v>46</v>
      </c>
      <c r="I31" s="84" t="s">
        <v>53</v>
      </c>
      <c r="J31" s="84"/>
      <c r="K31" s="84" t="s">
        <v>271</v>
      </c>
      <c r="L31" s="88" t="s">
        <v>50</v>
      </c>
      <c r="M31" s="84" t="s">
        <v>289</v>
      </c>
      <c r="N31" s="84" t="s">
        <v>129</v>
      </c>
      <c r="O31" s="84" t="s">
        <v>350</v>
      </c>
      <c r="P31" s="84"/>
      <c r="Q31" s="84" t="s">
        <v>993</v>
      </c>
      <c r="R31" s="84" t="s">
        <v>746</v>
      </c>
      <c r="S31" s="84"/>
      <c r="T31" s="84"/>
    </row>
    <row r="32" spans="1:20" s="6" customFormat="1" x14ac:dyDescent="0.25">
      <c r="A32" s="84" t="s">
        <v>328</v>
      </c>
      <c r="B32" s="85">
        <v>44744</v>
      </c>
      <c r="C32" s="86">
        <v>44744</v>
      </c>
      <c r="D32" s="87">
        <v>0.66666666666666663</v>
      </c>
      <c r="E32" s="84"/>
      <c r="F32" s="84" t="s">
        <v>55</v>
      </c>
      <c r="G32" s="84"/>
      <c r="H32" s="84" t="s">
        <v>46</v>
      </c>
      <c r="I32" s="84" t="s">
        <v>56</v>
      </c>
      <c r="J32" s="84"/>
      <c r="K32" s="84" t="s">
        <v>272</v>
      </c>
      <c r="L32" s="88" t="s">
        <v>50</v>
      </c>
      <c r="M32" s="84" t="s">
        <v>289</v>
      </c>
      <c r="N32" s="84" t="s">
        <v>129</v>
      </c>
      <c r="O32" s="84" t="s">
        <v>350</v>
      </c>
      <c r="P32" s="84"/>
      <c r="Q32" s="84" t="s">
        <v>476</v>
      </c>
      <c r="R32" s="84" t="s">
        <v>148</v>
      </c>
      <c r="S32" s="84"/>
      <c r="T32" s="84"/>
    </row>
    <row r="33" spans="1:20" s="6" customFormat="1" x14ac:dyDescent="0.25">
      <c r="A33" s="84" t="s">
        <v>98</v>
      </c>
      <c r="B33" s="85">
        <v>44744</v>
      </c>
      <c r="C33" s="86">
        <v>44744</v>
      </c>
      <c r="D33" s="87">
        <v>0.75</v>
      </c>
      <c r="E33" s="84"/>
      <c r="F33" s="84" t="s">
        <v>57</v>
      </c>
      <c r="G33" s="84"/>
      <c r="H33" s="84" t="s">
        <v>46</v>
      </c>
      <c r="I33" s="84" t="s">
        <v>270</v>
      </c>
      <c r="J33" s="84"/>
      <c r="K33" s="84" t="s">
        <v>272</v>
      </c>
      <c r="L33" s="88" t="s">
        <v>50</v>
      </c>
      <c r="M33" s="84" t="s">
        <v>289</v>
      </c>
      <c r="N33" s="84" t="s">
        <v>129</v>
      </c>
      <c r="O33" s="84" t="s">
        <v>350</v>
      </c>
      <c r="P33" s="84"/>
      <c r="Q33" s="84" t="s">
        <v>148</v>
      </c>
      <c r="R33" s="84" t="s">
        <v>476</v>
      </c>
      <c r="S33" s="84"/>
      <c r="T33" s="84"/>
    </row>
    <row r="34" spans="1:20" s="6" customFormat="1" x14ac:dyDescent="0.25">
      <c r="A34" s="84" t="s">
        <v>354</v>
      </c>
      <c r="B34" s="85">
        <f>+C34</f>
        <v>44747</v>
      </c>
      <c r="C34" s="86">
        <v>44747</v>
      </c>
      <c r="D34" s="87">
        <v>0.75</v>
      </c>
      <c r="E34" s="84"/>
      <c r="F34" s="84" t="s">
        <v>34</v>
      </c>
      <c r="G34" s="84"/>
      <c r="H34" s="84" t="s">
        <v>46</v>
      </c>
      <c r="I34" s="84" t="s">
        <v>270</v>
      </c>
      <c r="J34" s="84"/>
      <c r="K34" s="84" t="s">
        <v>357</v>
      </c>
      <c r="L34" s="88" t="s">
        <v>104</v>
      </c>
      <c r="M34" s="84" t="s">
        <v>52</v>
      </c>
      <c r="N34" s="84" t="s">
        <v>135</v>
      </c>
      <c r="O34" s="84" t="s">
        <v>350</v>
      </c>
      <c r="P34" s="84" t="s">
        <v>118</v>
      </c>
      <c r="Q34" s="84" t="s">
        <v>748</v>
      </c>
      <c r="R34" s="84" t="s">
        <v>147</v>
      </c>
      <c r="S34" s="84"/>
      <c r="T34" s="84"/>
    </row>
    <row r="35" spans="1:20" s="6" customFormat="1" x14ac:dyDescent="0.25">
      <c r="A35" s="84" t="s">
        <v>857</v>
      </c>
      <c r="B35" s="85">
        <f>+C35</f>
        <v>44747</v>
      </c>
      <c r="C35" s="86">
        <v>44747</v>
      </c>
      <c r="D35" s="87">
        <v>0.72916666666666663</v>
      </c>
      <c r="E35" s="84"/>
      <c r="F35" s="84" t="s">
        <v>57</v>
      </c>
      <c r="G35" s="84"/>
      <c r="H35" s="84" t="s">
        <v>46</v>
      </c>
      <c r="I35" s="84" t="s">
        <v>859</v>
      </c>
      <c r="J35" s="84"/>
      <c r="K35" s="158" t="s">
        <v>858</v>
      </c>
      <c r="L35" s="88" t="s">
        <v>50</v>
      </c>
      <c r="M35" s="84" t="s">
        <v>401</v>
      </c>
      <c r="N35" s="84" t="s">
        <v>861</v>
      </c>
      <c r="O35" s="84" t="s">
        <v>350</v>
      </c>
      <c r="P35" s="84" t="s">
        <v>860</v>
      </c>
      <c r="Q35" s="84" t="s">
        <v>863</v>
      </c>
      <c r="R35" s="84" t="s">
        <v>863</v>
      </c>
      <c r="S35" s="84"/>
      <c r="T35" s="84"/>
    </row>
    <row r="36" spans="1:20" s="6" customFormat="1" x14ac:dyDescent="0.25">
      <c r="A36" s="84" t="s">
        <v>100</v>
      </c>
      <c r="B36" s="85">
        <v>44748</v>
      </c>
      <c r="C36" s="86">
        <v>44748</v>
      </c>
      <c r="D36" s="87">
        <v>0.75</v>
      </c>
      <c r="E36" s="84"/>
      <c r="F36" s="84" t="s">
        <v>55</v>
      </c>
      <c r="G36" s="84"/>
      <c r="H36" s="84" t="s">
        <v>46</v>
      </c>
      <c r="I36" s="84" t="s">
        <v>240</v>
      </c>
      <c r="J36" s="84"/>
      <c r="K36" s="84" t="s">
        <v>276</v>
      </c>
      <c r="L36" s="88" t="s">
        <v>50</v>
      </c>
      <c r="M36" s="84" t="s">
        <v>289</v>
      </c>
      <c r="N36" s="84" t="s">
        <v>129</v>
      </c>
      <c r="O36" s="84" t="s">
        <v>350</v>
      </c>
      <c r="P36" s="84"/>
      <c r="Q36" s="84" t="s">
        <v>993</v>
      </c>
      <c r="R36" s="84" t="s">
        <v>745</v>
      </c>
      <c r="S36" s="84" t="s">
        <v>865</v>
      </c>
      <c r="T36" s="84"/>
    </row>
    <row r="37" spans="1:20" s="6" customFormat="1" x14ac:dyDescent="0.25">
      <c r="A37" s="84" t="s">
        <v>99</v>
      </c>
      <c r="B37" s="85">
        <v>44748</v>
      </c>
      <c r="C37" s="86">
        <v>44748</v>
      </c>
      <c r="D37" s="87">
        <v>0.75</v>
      </c>
      <c r="E37" s="84"/>
      <c r="F37" s="84" t="s">
        <v>53</v>
      </c>
      <c r="G37" s="84"/>
      <c r="H37" s="84" t="s">
        <v>46</v>
      </c>
      <c r="I37" s="84" t="s">
        <v>57</v>
      </c>
      <c r="J37" s="84"/>
      <c r="K37" s="84" t="s">
        <v>57</v>
      </c>
      <c r="L37" s="88" t="s">
        <v>50</v>
      </c>
      <c r="M37" s="84" t="s">
        <v>289</v>
      </c>
      <c r="N37" s="84" t="s">
        <v>129</v>
      </c>
      <c r="O37" s="84" t="s">
        <v>350</v>
      </c>
      <c r="P37" s="84"/>
      <c r="Q37" s="84" t="s">
        <v>811</v>
      </c>
      <c r="R37" s="84" t="s">
        <v>811</v>
      </c>
      <c r="S37" s="84"/>
      <c r="T37" s="84"/>
    </row>
    <row r="38" spans="1:20" s="6" customFormat="1" x14ac:dyDescent="0.25">
      <c r="A38" s="84" t="s">
        <v>355</v>
      </c>
      <c r="B38" s="85">
        <f>+C38</f>
        <v>44748</v>
      </c>
      <c r="C38" s="86">
        <v>44748</v>
      </c>
      <c r="D38" s="87">
        <v>0.75</v>
      </c>
      <c r="E38" s="84"/>
      <c r="F38" s="84" t="s">
        <v>270</v>
      </c>
      <c r="G38" s="84"/>
      <c r="H38" s="84" t="s">
        <v>46</v>
      </c>
      <c r="I38" s="84" t="s">
        <v>34</v>
      </c>
      <c r="J38" s="84"/>
      <c r="K38" s="84" t="s">
        <v>357</v>
      </c>
      <c r="L38" s="88" t="s">
        <v>104</v>
      </c>
      <c r="M38" s="84" t="s">
        <v>52</v>
      </c>
      <c r="N38" s="84" t="s">
        <v>135</v>
      </c>
      <c r="O38" s="84" t="s">
        <v>350</v>
      </c>
      <c r="P38" s="84" t="s">
        <v>70</v>
      </c>
      <c r="Q38" s="84" t="s">
        <v>148</v>
      </c>
      <c r="R38" s="84" t="s">
        <v>748</v>
      </c>
      <c r="S38" s="84"/>
      <c r="T38" s="84"/>
    </row>
    <row r="39" spans="1:20" s="6" customFormat="1" x14ac:dyDescent="0.25">
      <c r="A39" s="84" t="s">
        <v>101</v>
      </c>
      <c r="B39" s="85">
        <v>44750</v>
      </c>
      <c r="C39" s="86">
        <v>44750</v>
      </c>
      <c r="D39" s="87">
        <v>0.79166666666666663</v>
      </c>
      <c r="E39" s="84"/>
      <c r="F39" s="84" t="s">
        <v>58</v>
      </c>
      <c r="G39" s="84"/>
      <c r="H39" s="84" t="s">
        <v>46</v>
      </c>
      <c r="I39" s="84" t="s">
        <v>270</v>
      </c>
      <c r="J39" s="84"/>
      <c r="K39" s="84" t="s">
        <v>56</v>
      </c>
      <c r="L39" s="88" t="s">
        <v>50</v>
      </c>
      <c r="M39" s="84" t="s">
        <v>289</v>
      </c>
      <c r="N39" s="84" t="s">
        <v>129</v>
      </c>
      <c r="O39" s="84" t="s">
        <v>350</v>
      </c>
      <c r="P39" s="84"/>
      <c r="Q39" s="84" t="s">
        <v>745</v>
      </c>
      <c r="R39" s="84" t="s">
        <v>148</v>
      </c>
      <c r="S39" s="84"/>
      <c r="T39" s="84"/>
    </row>
    <row r="40" spans="1:20" s="6" customFormat="1" x14ac:dyDescent="0.25">
      <c r="A40" s="84" t="s">
        <v>102</v>
      </c>
      <c r="B40" s="85">
        <v>44750</v>
      </c>
      <c r="C40" s="86">
        <v>44750</v>
      </c>
      <c r="D40" s="87">
        <v>0.75</v>
      </c>
      <c r="E40" s="84"/>
      <c r="F40" s="84" t="s">
        <v>240</v>
      </c>
      <c r="G40" s="84"/>
      <c r="H40" s="84" t="s">
        <v>46</v>
      </c>
      <c r="I40" s="84" t="s">
        <v>53</v>
      </c>
      <c r="J40" s="84"/>
      <c r="K40" s="84" t="s">
        <v>240</v>
      </c>
      <c r="L40" s="88" t="s">
        <v>50</v>
      </c>
      <c r="M40" s="84" t="s">
        <v>289</v>
      </c>
      <c r="N40" s="84" t="s">
        <v>129</v>
      </c>
      <c r="O40" s="84" t="s">
        <v>350</v>
      </c>
      <c r="P40" s="84"/>
      <c r="Q40" s="84" t="s">
        <v>747</v>
      </c>
      <c r="R40" s="84" t="s">
        <v>864</v>
      </c>
      <c r="S40" s="84"/>
      <c r="T40" s="84"/>
    </row>
    <row r="41" spans="1:20" s="6" customFormat="1" x14ac:dyDescent="0.25">
      <c r="A41" s="84" t="s">
        <v>411</v>
      </c>
      <c r="B41" s="85">
        <v>44751</v>
      </c>
      <c r="C41" s="86">
        <v>44751</v>
      </c>
      <c r="D41" s="87">
        <v>0.375</v>
      </c>
      <c r="E41" s="84"/>
      <c r="F41" s="84" t="s">
        <v>47</v>
      </c>
      <c r="G41" s="84"/>
      <c r="H41" s="84" t="s">
        <v>46</v>
      </c>
      <c r="I41" s="84" t="s">
        <v>56</v>
      </c>
      <c r="J41" s="84"/>
      <c r="K41" s="84" t="s">
        <v>264</v>
      </c>
      <c r="L41" s="88" t="s">
        <v>50</v>
      </c>
      <c r="M41" s="84" t="s">
        <v>52</v>
      </c>
      <c r="N41" s="84" t="s">
        <v>128</v>
      </c>
      <c r="O41" s="84" t="s">
        <v>350</v>
      </c>
      <c r="P41" s="84" t="s">
        <v>118</v>
      </c>
      <c r="Q41" s="84" t="s">
        <v>745</v>
      </c>
      <c r="R41" s="84" t="s">
        <v>148</v>
      </c>
      <c r="S41" s="84"/>
      <c r="T41" s="84"/>
    </row>
    <row r="42" spans="1:20" s="6" customFormat="1" x14ac:dyDescent="0.25">
      <c r="A42" s="84" t="s">
        <v>412</v>
      </c>
      <c r="B42" s="85">
        <v>44752</v>
      </c>
      <c r="C42" s="86">
        <v>44752</v>
      </c>
      <c r="D42" s="87">
        <v>0.54166666666666663</v>
      </c>
      <c r="E42" s="84"/>
      <c r="F42" s="84" t="s">
        <v>56</v>
      </c>
      <c r="G42" s="84"/>
      <c r="H42" s="84" t="s">
        <v>46</v>
      </c>
      <c r="I42" s="84" t="s">
        <v>47</v>
      </c>
      <c r="J42" s="84"/>
      <c r="K42" s="84" t="s">
        <v>264</v>
      </c>
      <c r="L42" s="88" t="s">
        <v>50</v>
      </c>
      <c r="M42" s="84" t="s">
        <v>52</v>
      </c>
      <c r="N42" s="84" t="s">
        <v>128</v>
      </c>
      <c r="O42" s="84" t="s">
        <v>350</v>
      </c>
      <c r="P42" s="84" t="s">
        <v>70</v>
      </c>
      <c r="Q42" s="84" t="s">
        <v>148</v>
      </c>
      <c r="R42" s="84" t="s">
        <v>745</v>
      </c>
      <c r="S42" s="84"/>
      <c r="T42" s="84"/>
    </row>
    <row r="43" spans="1:20" s="6" customFormat="1" x14ac:dyDescent="0.25">
      <c r="A43" s="84" t="s">
        <v>103</v>
      </c>
      <c r="B43" s="85">
        <v>44752</v>
      </c>
      <c r="C43" s="86">
        <v>44752</v>
      </c>
      <c r="D43" s="87">
        <v>0.66666666666666663</v>
      </c>
      <c r="E43" s="84"/>
      <c r="F43" s="84" t="s">
        <v>53</v>
      </c>
      <c r="G43" s="84"/>
      <c r="H43" s="84" t="s">
        <v>46</v>
      </c>
      <c r="I43" s="84" t="s">
        <v>58</v>
      </c>
      <c r="J43" s="84"/>
      <c r="K43" s="84" t="s">
        <v>276</v>
      </c>
      <c r="L43" s="88" t="s">
        <v>50</v>
      </c>
      <c r="M43" s="84" t="s">
        <v>289</v>
      </c>
      <c r="N43" s="84" t="s">
        <v>129</v>
      </c>
      <c r="O43" s="84" t="s">
        <v>350</v>
      </c>
      <c r="P43" s="84"/>
      <c r="Q43" s="84" t="s">
        <v>745</v>
      </c>
      <c r="R43" s="84" t="s">
        <v>148</v>
      </c>
      <c r="S43" s="84"/>
      <c r="T43" s="84"/>
    </row>
    <row r="44" spans="1:20" s="6" customFormat="1" x14ac:dyDescent="0.25">
      <c r="A44" s="84" t="s">
        <v>394</v>
      </c>
      <c r="B44" s="85">
        <v>44752</v>
      </c>
      <c r="C44" s="86">
        <v>44752</v>
      </c>
      <c r="D44" s="87">
        <v>0.54166666666666663</v>
      </c>
      <c r="E44" s="84"/>
      <c r="F44" s="84" t="s">
        <v>56</v>
      </c>
      <c r="G44" s="84"/>
      <c r="H44" s="84" t="s">
        <v>46</v>
      </c>
      <c r="I44" s="84" t="s">
        <v>53</v>
      </c>
      <c r="J44" s="84"/>
      <c r="K44" s="84" t="s">
        <v>274</v>
      </c>
      <c r="L44" s="88" t="s">
        <v>50</v>
      </c>
      <c r="M44" s="84" t="s">
        <v>52</v>
      </c>
      <c r="N44" s="84" t="s">
        <v>127</v>
      </c>
      <c r="O44" s="84" t="s">
        <v>350</v>
      </c>
      <c r="P44" s="84" t="s">
        <v>118</v>
      </c>
      <c r="Q44" s="84" t="s">
        <v>747</v>
      </c>
      <c r="R44" s="84" t="s">
        <v>147</v>
      </c>
      <c r="S44" s="84"/>
      <c r="T44" s="84"/>
    </row>
    <row r="45" spans="1:20" s="6" customFormat="1" x14ac:dyDescent="0.25">
      <c r="A45" s="84" t="s">
        <v>395</v>
      </c>
      <c r="B45" s="85">
        <v>44753</v>
      </c>
      <c r="C45" s="86">
        <v>44753</v>
      </c>
      <c r="D45" s="87">
        <v>0.75</v>
      </c>
      <c r="E45" s="84"/>
      <c r="F45" s="84" t="s">
        <v>53</v>
      </c>
      <c r="G45" s="84"/>
      <c r="H45" s="84" t="s">
        <v>46</v>
      </c>
      <c r="I45" s="84" t="s">
        <v>56</v>
      </c>
      <c r="J45" s="84"/>
      <c r="K45" s="84" t="s">
        <v>274</v>
      </c>
      <c r="L45" s="88" t="s">
        <v>50</v>
      </c>
      <c r="M45" s="84" t="s">
        <v>52</v>
      </c>
      <c r="N45" s="84" t="s">
        <v>127</v>
      </c>
      <c r="O45" s="84" t="s">
        <v>350</v>
      </c>
      <c r="P45" s="84" t="s">
        <v>70</v>
      </c>
      <c r="Q45" s="84" t="s">
        <v>749</v>
      </c>
      <c r="R45" s="84" t="s">
        <v>745</v>
      </c>
      <c r="S45" s="84"/>
      <c r="T45" s="84"/>
    </row>
    <row r="46" spans="1:20" s="6" customFormat="1" x14ac:dyDescent="0.25">
      <c r="A46" s="84" t="s">
        <v>331</v>
      </c>
      <c r="B46" s="85">
        <v>44754</v>
      </c>
      <c r="C46" s="86">
        <v>44754</v>
      </c>
      <c r="D46" s="87">
        <v>0.79166666666666663</v>
      </c>
      <c r="E46" s="84"/>
      <c r="F46" s="84" t="s">
        <v>270</v>
      </c>
      <c r="G46" s="84"/>
      <c r="H46" s="84" t="s">
        <v>46</v>
      </c>
      <c r="I46" s="84" t="s">
        <v>53</v>
      </c>
      <c r="J46" s="84"/>
      <c r="K46" s="84" t="s">
        <v>53</v>
      </c>
      <c r="L46" s="88" t="s">
        <v>50</v>
      </c>
      <c r="M46" s="84" t="s">
        <v>289</v>
      </c>
      <c r="N46" s="84" t="s">
        <v>129</v>
      </c>
      <c r="O46" s="84" t="s">
        <v>350</v>
      </c>
      <c r="P46" s="84" t="s">
        <v>118</v>
      </c>
      <c r="Q46" s="84" t="s">
        <v>749</v>
      </c>
      <c r="R46" s="84" t="s">
        <v>993</v>
      </c>
      <c r="S46" s="84" t="s">
        <v>745</v>
      </c>
      <c r="T46" s="84" t="s">
        <v>148</v>
      </c>
    </row>
    <row r="47" spans="1:20" s="6" customFormat="1" x14ac:dyDescent="0.25">
      <c r="A47" s="84" t="s">
        <v>332</v>
      </c>
      <c r="B47" s="85">
        <v>44755</v>
      </c>
      <c r="C47" s="86">
        <v>44755</v>
      </c>
      <c r="D47" s="87">
        <v>0.8125</v>
      </c>
      <c r="E47" s="84"/>
      <c r="F47" s="84" t="s">
        <v>53</v>
      </c>
      <c r="G47" s="84"/>
      <c r="H47" s="84" t="s">
        <v>46</v>
      </c>
      <c r="I47" s="84" t="s">
        <v>270</v>
      </c>
      <c r="J47" s="84"/>
      <c r="K47" s="84" t="s">
        <v>53</v>
      </c>
      <c r="L47" s="88" t="s">
        <v>50</v>
      </c>
      <c r="M47" s="84" t="s">
        <v>289</v>
      </c>
      <c r="N47" s="84" t="s">
        <v>129</v>
      </c>
      <c r="O47" s="84" t="s">
        <v>350</v>
      </c>
      <c r="P47" s="84" t="s">
        <v>70</v>
      </c>
      <c r="Q47" s="84" t="s">
        <v>993</v>
      </c>
      <c r="R47" s="84" t="s">
        <v>745</v>
      </c>
      <c r="S47" s="84" t="s">
        <v>148</v>
      </c>
      <c r="T47" s="84" t="s">
        <v>749</v>
      </c>
    </row>
    <row r="48" spans="1:20" s="6" customFormat="1" x14ac:dyDescent="0.25">
      <c r="A48" s="84" t="s">
        <v>358</v>
      </c>
      <c r="B48" s="85">
        <f t="shared" ref="B48:B56" si="1">+C48</f>
        <v>44757</v>
      </c>
      <c r="C48" s="86">
        <v>44757</v>
      </c>
      <c r="D48" s="87">
        <v>0.75</v>
      </c>
      <c r="E48" s="84"/>
      <c r="F48" s="84" t="s">
        <v>270</v>
      </c>
      <c r="G48" s="84"/>
      <c r="H48" s="84" t="s">
        <v>46</v>
      </c>
      <c r="I48" s="84" t="s">
        <v>111</v>
      </c>
      <c r="J48" s="84"/>
      <c r="K48" s="84" t="s">
        <v>272</v>
      </c>
      <c r="L48" s="88" t="s">
        <v>104</v>
      </c>
      <c r="M48" s="84" t="s">
        <v>52</v>
      </c>
      <c r="N48" s="84" t="s">
        <v>136</v>
      </c>
      <c r="O48" s="84" t="s">
        <v>350</v>
      </c>
      <c r="P48" s="84" t="s">
        <v>118</v>
      </c>
      <c r="Q48" s="84" t="s">
        <v>748</v>
      </c>
      <c r="R48" s="84" t="s">
        <v>148</v>
      </c>
      <c r="S48" s="84" t="s">
        <v>745</v>
      </c>
      <c r="T48" s="84" t="s">
        <v>147</v>
      </c>
    </row>
    <row r="49" spans="1:20" s="6" customFormat="1" x14ac:dyDescent="0.25">
      <c r="A49" s="84" t="s">
        <v>359</v>
      </c>
      <c r="B49" s="85">
        <f t="shared" si="1"/>
        <v>44758</v>
      </c>
      <c r="C49" s="86">
        <v>44758</v>
      </c>
      <c r="D49" s="87">
        <v>0.375</v>
      </c>
      <c r="E49" s="84"/>
      <c r="F49" s="84" t="s">
        <v>61</v>
      </c>
      <c r="G49" s="84"/>
      <c r="H49" s="84" t="s">
        <v>46</v>
      </c>
      <c r="I49" s="84" t="s">
        <v>70</v>
      </c>
      <c r="J49" s="84"/>
      <c r="K49" s="84" t="s">
        <v>272</v>
      </c>
      <c r="L49" s="88" t="s">
        <v>104</v>
      </c>
      <c r="M49" s="84" t="s">
        <v>52</v>
      </c>
      <c r="N49" s="84" t="s">
        <v>136</v>
      </c>
      <c r="O49" s="84" t="s">
        <v>350</v>
      </c>
      <c r="P49" s="84" t="s">
        <v>70</v>
      </c>
      <c r="Q49" s="84" t="s">
        <v>745</v>
      </c>
      <c r="R49" s="84"/>
      <c r="S49" s="84"/>
      <c r="T49" s="84"/>
    </row>
    <row r="50" spans="1:20" s="6" customFormat="1" x14ac:dyDescent="0.25">
      <c r="A50" s="84" t="s">
        <v>403</v>
      </c>
      <c r="B50" s="85">
        <f t="shared" si="1"/>
        <v>44761</v>
      </c>
      <c r="C50" s="86">
        <v>44761</v>
      </c>
      <c r="D50" s="87">
        <v>0.72916666666666663</v>
      </c>
      <c r="E50" s="84"/>
      <c r="F50" s="84" t="s">
        <v>995</v>
      </c>
      <c r="G50" s="84"/>
      <c r="H50" s="84" t="s">
        <v>46</v>
      </c>
      <c r="I50" s="84" t="s">
        <v>996</v>
      </c>
      <c r="J50" s="84"/>
      <c r="K50" s="84" t="s">
        <v>276</v>
      </c>
      <c r="L50" s="88" t="s">
        <v>50</v>
      </c>
      <c r="M50" s="84" t="s">
        <v>401</v>
      </c>
      <c r="N50" s="84" t="s">
        <v>402</v>
      </c>
      <c r="O50" s="84" t="s">
        <v>350</v>
      </c>
      <c r="P50" s="84" t="s">
        <v>860</v>
      </c>
      <c r="Q50" s="84" t="s">
        <v>747</v>
      </c>
      <c r="R50" s="84" t="s">
        <v>745</v>
      </c>
      <c r="S50" s="84" t="s">
        <v>1007</v>
      </c>
      <c r="T50" s="84"/>
    </row>
    <row r="51" spans="1:20" s="6" customFormat="1" x14ac:dyDescent="0.25">
      <c r="A51" s="84" t="s">
        <v>399</v>
      </c>
      <c r="B51" s="85">
        <f t="shared" si="1"/>
        <v>44761</v>
      </c>
      <c r="C51" s="86">
        <v>44761</v>
      </c>
      <c r="D51" s="87">
        <v>0.72916666666666663</v>
      </c>
      <c r="E51" s="84"/>
      <c r="F51" s="84" t="s">
        <v>965</v>
      </c>
      <c r="G51" s="84"/>
      <c r="H51" s="84" t="s">
        <v>46</v>
      </c>
      <c r="I51" s="84" t="s">
        <v>868</v>
      </c>
      <c r="J51" s="84"/>
      <c r="K51" s="84" t="s">
        <v>400</v>
      </c>
      <c r="L51" s="88" t="s">
        <v>50</v>
      </c>
      <c r="M51" s="84" t="s">
        <v>401</v>
      </c>
      <c r="N51" s="84" t="s">
        <v>402</v>
      </c>
      <c r="O51" s="84" t="s">
        <v>350</v>
      </c>
      <c r="P51" s="84" t="s">
        <v>860</v>
      </c>
      <c r="Q51" s="84" t="s">
        <v>748</v>
      </c>
      <c r="R51" s="84" t="s">
        <v>148</v>
      </c>
      <c r="S51" s="84" t="s">
        <v>749</v>
      </c>
      <c r="T51" s="84"/>
    </row>
    <row r="52" spans="1:20" x14ac:dyDescent="0.25">
      <c r="A52" s="82" t="s">
        <v>405</v>
      </c>
      <c r="B52" s="160">
        <f t="shared" si="1"/>
        <v>44762</v>
      </c>
      <c r="C52" s="161">
        <v>44762</v>
      </c>
      <c r="D52" s="83">
        <v>0.72916666666666663</v>
      </c>
      <c r="E52" s="82"/>
      <c r="F52" s="82" t="s">
        <v>965</v>
      </c>
      <c r="G52" s="82"/>
      <c r="H52" s="82" t="s">
        <v>46</v>
      </c>
      <c r="I52" s="82" t="s">
        <v>995</v>
      </c>
      <c r="J52" s="82"/>
      <c r="K52" s="78" t="s">
        <v>276</v>
      </c>
      <c r="L52" s="69" t="s">
        <v>50</v>
      </c>
      <c r="M52" s="82" t="s">
        <v>401</v>
      </c>
      <c r="N52" s="82" t="s">
        <v>402</v>
      </c>
      <c r="O52" s="78" t="s">
        <v>350</v>
      </c>
      <c r="P52" s="82" t="s">
        <v>860</v>
      </c>
      <c r="Q52" s="82" t="s">
        <v>749</v>
      </c>
      <c r="R52" s="82" t="s">
        <v>747</v>
      </c>
      <c r="S52" s="82"/>
      <c r="T52" s="82"/>
    </row>
    <row r="53" spans="1:20" x14ac:dyDescent="0.25">
      <c r="A53" s="82" t="s">
        <v>404</v>
      </c>
      <c r="B53" s="160">
        <f t="shared" si="1"/>
        <v>44762</v>
      </c>
      <c r="C53" s="161">
        <v>44762</v>
      </c>
      <c r="D53" s="83">
        <v>0.72916666666666663</v>
      </c>
      <c r="E53" s="82"/>
      <c r="F53" s="82" t="s">
        <v>1005</v>
      </c>
      <c r="G53" s="82"/>
      <c r="H53" s="82" t="s">
        <v>46</v>
      </c>
      <c r="I53" s="82" t="s">
        <v>996</v>
      </c>
      <c r="J53" s="82"/>
      <c r="K53" s="82" t="s">
        <v>400</v>
      </c>
      <c r="L53" s="69" t="s">
        <v>50</v>
      </c>
      <c r="M53" s="82" t="s">
        <v>401</v>
      </c>
      <c r="N53" s="82" t="s">
        <v>402</v>
      </c>
      <c r="O53" s="78" t="s">
        <v>350</v>
      </c>
      <c r="P53" s="82" t="s">
        <v>860</v>
      </c>
      <c r="Q53" s="82" t="s">
        <v>1008</v>
      </c>
      <c r="R53" s="82" t="s">
        <v>993</v>
      </c>
      <c r="S53" s="82"/>
      <c r="T53" s="82"/>
    </row>
    <row r="54" spans="1:20" x14ac:dyDescent="0.25">
      <c r="A54" s="82" t="s">
        <v>406</v>
      </c>
      <c r="B54" s="160">
        <f t="shared" si="1"/>
        <v>44763</v>
      </c>
      <c r="C54" s="161">
        <v>44763</v>
      </c>
      <c r="D54" s="83">
        <v>0.72916666666666663</v>
      </c>
      <c r="E54" s="82"/>
      <c r="F54" s="82" t="s">
        <v>61</v>
      </c>
      <c r="G54" s="82"/>
      <c r="H54" s="82" t="s">
        <v>46</v>
      </c>
      <c r="I54" s="82" t="s">
        <v>63</v>
      </c>
      <c r="J54" s="82"/>
      <c r="K54" s="82" t="s">
        <v>400</v>
      </c>
      <c r="L54" s="69" t="s">
        <v>50</v>
      </c>
      <c r="M54" s="82" t="s">
        <v>401</v>
      </c>
      <c r="N54" s="82" t="s">
        <v>402</v>
      </c>
      <c r="O54" s="78" t="s">
        <v>350</v>
      </c>
      <c r="P54" s="82" t="s">
        <v>860</v>
      </c>
      <c r="Q54" s="82" t="s">
        <v>993</v>
      </c>
      <c r="R54" s="82" t="s">
        <v>749</v>
      </c>
      <c r="S54" s="82" t="s">
        <v>747</v>
      </c>
      <c r="T54" s="82"/>
    </row>
    <row r="55" spans="1:20" x14ac:dyDescent="0.25">
      <c r="A55" s="82" t="s">
        <v>407</v>
      </c>
      <c r="B55" s="160">
        <f t="shared" si="1"/>
        <v>44764</v>
      </c>
      <c r="C55" s="161">
        <v>44764</v>
      </c>
      <c r="D55" s="83">
        <v>0.72916666666666663</v>
      </c>
      <c r="E55" s="82"/>
      <c r="F55" s="82" t="s">
        <v>60</v>
      </c>
      <c r="G55" s="82"/>
      <c r="H55" s="82" t="s">
        <v>46</v>
      </c>
      <c r="I55" s="82" t="s">
        <v>62</v>
      </c>
      <c r="J55" s="82"/>
      <c r="K55" s="82" t="s">
        <v>400</v>
      </c>
      <c r="L55" s="69" t="s">
        <v>50</v>
      </c>
      <c r="M55" s="82" t="s">
        <v>401</v>
      </c>
      <c r="N55" s="82" t="s">
        <v>402</v>
      </c>
      <c r="O55" s="78" t="s">
        <v>350</v>
      </c>
      <c r="P55" s="82" t="s">
        <v>118</v>
      </c>
      <c r="Q55" s="82" t="s">
        <v>749</v>
      </c>
      <c r="R55" s="82" t="s">
        <v>993</v>
      </c>
      <c r="S55" s="82" t="s">
        <v>1009</v>
      </c>
      <c r="T55" s="82" t="s">
        <v>1007</v>
      </c>
    </row>
    <row r="56" spans="1:20" x14ac:dyDescent="0.25">
      <c r="A56" s="82" t="s">
        <v>408</v>
      </c>
      <c r="B56" s="160">
        <f t="shared" si="1"/>
        <v>44765</v>
      </c>
      <c r="C56" s="161">
        <v>44765</v>
      </c>
      <c r="D56" s="79">
        <v>0.41666666666666669</v>
      </c>
      <c r="E56" s="82"/>
      <c r="F56" s="82" t="s">
        <v>66</v>
      </c>
      <c r="G56" s="82"/>
      <c r="H56" s="82" t="s">
        <v>46</v>
      </c>
      <c r="I56" s="82" t="s">
        <v>105</v>
      </c>
      <c r="J56" s="82"/>
      <c r="K56" s="82" t="s">
        <v>400</v>
      </c>
      <c r="L56" s="69" t="s">
        <v>50</v>
      </c>
      <c r="M56" s="82" t="s">
        <v>401</v>
      </c>
      <c r="N56" s="82" t="s">
        <v>402</v>
      </c>
      <c r="O56" s="78" t="s">
        <v>350</v>
      </c>
      <c r="P56" s="82" t="s">
        <v>70</v>
      </c>
      <c r="Q56" s="82" t="s">
        <v>993</v>
      </c>
      <c r="R56" s="82" t="s">
        <v>749</v>
      </c>
      <c r="S56" s="82"/>
      <c r="T56" s="82"/>
    </row>
    <row r="57" spans="1:20" s="6" customFormat="1" x14ac:dyDescent="0.25">
      <c r="A57" s="100" t="s">
        <v>802</v>
      </c>
      <c r="B57" s="101">
        <v>44766</v>
      </c>
      <c r="C57" s="103">
        <v>44766</v>
      </c>
      <c r="D57" s="102">
        <v>0.54166666666666663</v>
      </c>
      <c r="E57" s="102"/>
      <c r="F57" s="100" t="s">
        <v>803</v>
      </c>
      <c r="G57" s="100"/>
      <c r="H57" s="100" t="s">
        <v>46</v>
      </c>
      <c r="I57" s="100" t="s">
        <v>804</v>
      </c>
      <c r="J57" s="100"/>
      <c r="K57" s="100" t="s">
        <v>276</v>
      </c>
      <c r="L57" s="99" t="s">
        <v>50</v>
      </c>
      <c r="M57" s="100" t="s">
        <v>266</v>
      </c>
      <c r="N57" s="100" t="s">
        <v>785</v>
      </c>
      <c r="O57" s="78" t="s">
        <v>350</v>
      </c>
      <c r="P57" s="113" t="s">
        <v>805</v>
      </c>
      <c r="Q57" s="100" t="s">
        <v>746</v>
      </c>
      <c r="R57" s="100" t="s">
        <v>749</v>
      </c>
      <c r="S57" s="100"/>
      <c r="T57" s="100"/>
    </row>
    <row r="58" spans="1:20" s="6" customFormat="1" x14ac:dyDescent="0.25">
      <c r="A58" s="97" t="s">
        <v>788</v>
      </c>
      <c r="B58" s="98">
        <v>44766</v>
      </c>
      <c r="C58" s="94">
        <v>44766</v>
      </c>
      <c r="D58" s="95">
        <v>0.625</v>
      </c>
      <c r="E58" s="97"/>
      <c r="F58" s="97" t="s">
        <v>793</v>
      </c>
      <c r="G58" s="97"/>
      <c r="H58" s="97" t="s">
        <v>46</v>
      </c>
      <c r="I58" s="97" t="s">
        <v>794</v>
      </c>
      <c r="J58" s="97"/>
      <c r="K58" s="97" t="s">
        <v>276</v>
      </c>
      <c r="L58" s="99" t="s">
        <v>50</v>
      </c>
      <c r="M58" s="97" t="s">
        <v>266</v>
      </c>
      <c r="N58" s="97" t="s">
        <v>785</v>
      </c>
      <c r="O58" s="78" t="s">
        <v>350</v>
      </c>
      <c r="P58" s="114" t="s">
        <v>795</v>
      </c>
      <c r="Q58" s="97" t="s">
        <v>749</v>
      </c>
      <c r="R58" s="97" t="s">
        <v>746</v>
      </c>
      <c r="S58" s="97"/>
      <c r="T58" s="97"/>
    </row>
    <row r="59" spans="1:20" s="6" customFormat="1" x14ac:dyDescent="0.25">
      <c r="A59" s="100" t="s">
        <v>904</v>
      </c>
      <c r="B59" s="101">
        <v>44766</v>
      </c>
      <c r="C59" s="103">
        <v>44766</v>
      </c>
      <c r="D59" s="102">
        <v>0.72916666666666663</v>
      </c>
      <c r="E59" s="102"/>
      <c r="F59" s="100" t="s">
        <v>803</v>
      </c>
      <c r="G59" s="100"/>
      <c r="H59" s="100" t="s">
        <v>46</v>
      </c>
      <c r="I59" s="100" t="s">
        <v>804</v>
      </c>
      <c r="J59" s="100"/>
      <c r="K59" s="100" t="s">
        <v>994</v>
      </c>
      <c r="L59" s="99" t="s">
        <v>50</v>
      </c>
      <c r="M59" s="100" t="s">
        <v>266</v>
      </c>
      <c r="N59" s="100" t="s">
        <v>785</v>
      </c>
      <c r="O59" s="78" t="s">
        <v>350</v>
      </c>
      <c r="P59" s="113" t="s">
        <v>805</v>
      </c>
      <c r="Q59" s="100" t="s">
        <v>993</v>
      </c>
      <c r="R59" s="159" t="s">
        <v>1010</v>
      </c>
      <c r="S59" s="100"/>
      <c r="T59" s="100"/>
    </row>
    <row r="60" spans="1:20" s="6" customFormat="1" x14ac:dyDescent="0.25">
      <c r="A60" s="97" t="s">
        <v>901</v>
      </c>
      <c r="B60" s="98">
        <v>44766</v>
      </c>
      <c r="C60" s="94">
        <v>44766</v>
      </c>
      <c r="D60" s="95">
        <v>0.8125</v>
      </c>
      <c r="E60" s="97"/>
      <c r="F60" s="97" t="s">
        <v>793</v>
      </c>
      <c r="G60" s="97"/>
      <c r="H60" s="97" t="s">
        <v>46</v>
      </c>
      <c r="I60" s="97" t="s">
        <v>794</v>
      </c>
      <c r="J60" s="97"/>
      <c r="K60" s="97" t="s">
        <v>994</v>
      </c>
      <c r="L60" s="99" t="s">
        <v>50</v>
      </c>
      <c r="M60" s="97" t="s">
        <v>266</v>
      </c>
      <c r="N60" s="97" t="s">
        <v>785</v>
      </c>
      <c r="O60" s="78" t="s">
        <v>350</v>
      </c>
      <c r="P60" s="114" t="s">
        <v>795</v>
      </c>
      <c r="Q60" s="78" t="s">
        <v>1010</v>
      </c>
      <c r="R60" s="97" t="s">
        <v>993</v>
      </c>
      <c r="S60" s="97"/>
      <c r="T60" s="97"/>
    </row>
  </sheetData>
  <autoFilter ref="A1:P58" xr:uid="{00000000-0009-0000-0000-000003000000}">
    <filterColumn colId="5" showButton="0"/>
    <filterColumn colId="6" showButton="0"/>
    <filterColumn colId="7" showButton="0"/>
    <filterColumn colId="8" showButton="0"/>
  </autoFilter>
  <sortState xmlns:xlrd2="http://schemas.microsoft.com/office/spreadsheetml/2017/richdata2" ref="A2:T58">
    <sortCondition ref="C2:C58"/>
    <sortCondition ref="L2:L58"/>
    <sortCondition ref="K2:K58"/>
    <sortCondition ref="D2:D58"/>
    <sortCondition ref="O2:O58"/>
  </sortState>
  <mergeCells count="1">
    <mergeCell ref="F1:J1"/>
  </mergeCells>
  <conditionalFormatting sqref="L1:M1 L57:M58 O57:O58 L61:M1048576">
    <cfRule type="cellIs" dxfId="439" priority="1572" operator="equal">
      <formula>"Softball"</formula>
    </cfRule>
    <cfRule type="cellIs" dxfId="438" priority="1573" operator="equal">
      <formula>"Baseball"</formula>
    </cfRule>
  </conditionalFormatting>
  <conditionalFormatting sqref="O1 O57:O58 O61:O1048576">
    <cfRule type="cellIs" dxfId="437" priority="1253" operator="equal">
      <formula>"Norton"</formula>
    </cfRule>
    <cfRule type="cellIs" dxfId="436" priority="1268" operator="equal">
      <formula>"D27"</formula>
    </cfRule>
  </conditionalFormatting>
  <conditionalFormatting sqref="L2:M4 O2 O4 O14 L14:M14">
    <cfRule type="cellIs" dxfId="435" priority="675" operator="equal">
      <formula>"Softball"</formula>
    </cfRule>
    <cfRule type="cellIs" dxfId="434" priority="676" operator="equal">
      <formula>"Baseball"</formula>
    </cfRule>
  </conditionalFormatting>
  <conditionalFormatting sqref="L2:L4 L14">
    <cfRule type="cellIs" dxfId="433" priority="657" operator="equal">
      <formula>"Softball"</formula>
    </cfRule>
    <cfRule type="cellIs" dxfId="432" priority="658" operator="equal">
      <formula>"Baseball"</formula>
    </cfRule>
  </conditionalFormatting>
  <conditionalFormatting sqref="L2:L4 L14">
    <cfRule type="cellIs" dxfId="431" priority="655" operator="equal">
      <formula>"Softball"</formula>
    </cfRule>
    <cfRule type="cellIs" dxfId="430" priority="656" operator="equal">
      <formula>"Baseball"</formula>
    </cfRule>
  </conditionalFormatting>
  <conditionalFormatting sqref="L2:L4 L14">
    <cfRule type="cellIs" dxfId="429" priority="653" operator="equal">
      <formula>"Softball"</formula>
    </cfRule>
    <cfRule type="cellIs" dxfId="428" priority="654" operator="equal">
      <formula>"Baseball"</formula>
    </cfRule>
  </conditionalFormatting>
  <conditionalFormatting sqref="L52:M56">
    <cfRule type="cellIs" dxfId="427" priority="525" operator="equal">
      <formula>"Softball"</formula>
    </cfRule>
    <cfRule type="cellIs" dxfId="426" priority="526" operator="equal">
      <formula>"Baseball"</formula>
    </cfRule>
  </conditionalFormatting>
  <conditionalFormatting sqref="O52:O60">
    <cfRule type="cellIs" dxfId="425" priority="523" operator="equal">
      <formula>"Norton"</formula>
    </cfRule>
    <cfRule type="cellIs" dxfId="424" priority="524" operator="equal">
      <formula>"D27"</formula>
    </cfRule>
  </conditionalFormatting>
  <conditionalFormatting sqref="L52:M56">
    <cfRule type="cellIs" dxfId="423" priority="521" operator="equal">
      <formula>"Softball"</formula>
    </cfRule>
    <cfRule type="cellIs" dxfId="422" priority="522" operator="equal">
      <formula>"Baseball"</formula>
    </cfRule>
  </conditionalFormatting>
  <conditionalFormatting sqref="L52:M56">
    <cfRule type="cellIs" dxfId="421" priority="519" operator="equal">
      <formula>"Softball"</formula>
    </cfRule>
    <cfRule type="cellIs" dxfId="420" priority="520" operator="equal">
      <formula>"Baseball"</formula>
    </cfRule>
  </conditionalFormatting>
  <conditionalFormatting sqref="O52:O60">
    <cfRule type="cellIs" dxfId="419" priority="517" operator="equal">
      <formula>"Softball"</formula>
    </cfRule>
    <cfRule type="cellIs" dxfId="418" priority="518" operator="equal">
      <formula>"Baseball"</formula>
    </cfRule>
  </conditionalFormatting>
  <conditionalFormatting sqref="O52:O60">
    <cfRule type="cellIs" dxfId="417" priority="515" operator="equal">
      <formula>"Softball"</formula>
    </cfRule>
    <cfRule type="cellIs" dxfId="416" priority="516" operator="equal">
      <formula>"Baseball"</formula>
    </cfRule>
  </conditionalFormatting>
  <conditionalFormatting sqref="L5:M5 O5">
    <cfRule type="cellIs" dxfId="415" priority="441" operator="equal">
      <formula>"Softball"</formula>
    </cfRule>
    <cfRule type="cellIs" dxfId="414" priority="442" operator="equal">
      <formula>"Baseball"</formula>
    </cfRule>
  </conditionalFormatting>
  <conditionalFormatting sqref="L5">
    <cfRule type="cellIs" dxfId="413" priority="439" operator="equal">
      <formula>"Softball"</formula>
    </cfRule>
    <cfRule type="cellIs" dxfId="412" priority="440" operator="equal">
      <formula>"Baseball"</formula>
    </cfRule>
  </conditionalFormatting>
  <conditionalFormatting sqref="L5">
    <cfRule type="cellIs" dxfId="411" priority="437" operator="equal">
      <formula>"Softball"</formula>
    </cfRule>
    <cfRule type="cellIs" dxfId="410" priority="438" operator="equal">
      <formula>"Baseball"</formula>
    </cfRule>
  </conditionalFormatting>
  <conditionalFormatting sqref="L5">
    <cfRule type="cellIs" dxfId="409" priority="435" operator="equal">
      <formula>"Softball"</formula>
    </cfRule>
    <cfRule type="cellIs" dxfId="408" priority="436" operator="equal">
      <formula>"Baseball"</formula>
    </cfRule>
  </conditionalFormatting>
  <conditionalFormatting sqref="L6:M6 O6">
    <cfRule type="cellIs" dxfId="407" priority="433" operator="equal">
      <formula>"Softball"</formula>
    </cfRule>
    <cfRule type="cellIs" dxfId="406" priority="434" operator="equal">
      <formula>"Baseball"</formula>
    </cfRule>
  </conditionalFormatting>
  <conditionalFormatting sqref="L6">
    <cfRule type="cellIs" dxfId="405" priority="431" operator="equal">
      <formula>"Softball"</formula>
    </cfRule>
    <cfRule type="cellIs" dxfId="404" priority="432" operator="equal">
      <formula>"Baseball"</formula>
    </cfRule>
  </conditionalFormatting>
  <conditionalFormatting sqref="L6">
    <cfRule type="cellIs" dxfId="403" priority="429" operator="equal">
      <formula>"Softball"</formula>
    </cfRule>
    <cfRule type="cellIs" dxfId="402" priority="430" operator="equal">
      <formula>"Baseball"</formula>
    </cfRule>
  </conditionalFormatting>
  <conditionalFormatting sqref="L6">
    <cfRule type="cellIs" dxfId="401" priority="427" operator="equal">
      <formula>"Softball"</formula>
    </cfRule>
    <cfRule type="cellIs" dxfId="400" priority="428" operator="equal">
      <formula>"Baseball"</formula>
    </cfRule>
  </conditionalFormatting>
  <conditionalFormatting sqref="L7:M8 O7:O8">
    <cfRule type="cellIs" dxfId="399" priority="415" operator="equal">
      <formula>"Softball"</formula>
    </cfRule>
    <cfRule type="cellIs" dxfId="398" priority="416" operator="equal">
      <formula>"Baseball"</formula>
    </cfRule>
  </conditionalFormatting>
  <conditionalFormatting sqref="L7:L8">
    <cfRule type="cellIs" dxfId="397" priority="413" operator="equal">
      <formula>"Softball"</formula>
    </cfRule>
    <cfRule type="cellIs" dxfId="396" priority="414" operator="equal">
      <formula>"Baseball"</formula>
    </cfRule>
  </conditionalFormatting>
  <conditionalFormatting sqref="L7:L8">
    <cfRule type="cellIs" dxfId="395" priority="411" operator="equal">
      <formula>"Softball"</formula>
    </cfRule>
    <cfRule type="cellIs" dxfId="394" priority="412" operator="equal">
      <formula>"Baseball"</formula>
    </cfRule>
  </conditionalFormatting>
  <conditionalFormatting sqref="L7:L8">
    <cfRule type="cellIs" dxfId="393" priority="409" operator="equal">
      <formula>"Softball"</formula>
    </cfRule>
    <cfRule type="cellIs" dxfId="392" priority="410" operator="equal">
      <formula>"Baseball"</formula>
    </cfRule>
  </conditionalFormatting>
  <conditionalFormatting sqref="L9:M9 O9">
    <cfRule type="cellIs" dxfId="391" priority="387" operator="equal">
      <formula>"Softball"</formula>
    </cfRule>
    <cfRule type="cellIs" dxfId="390" priority="388" operator="equal">
      <formula>"Baseball"</formula>
    </cfRule>
  </conditionalFormatting>
  <conditionalFormatting sqref="L9">
    <cfRule type="cellIs" dxfId="389" priority="385" operator="equal">
      <formula>"Softball"</formula>
    </cfRule>
    <cfRule type="cellIs" dxfId="388" priority="386" operator="equal">
      <formula>"Baseball"</formula>
    </cfRule>
  </conditionalFormatting>
  <conditionalFormatting sqref="L9">
    <cfRule type="cellIs" dxfId="387" priority="383" operator="equal">
      <formula>"Softball"</formula>
    </cfRule>
    <cfRule type="cellIs" dxfId="386" priority="384" operator="equal">
      <formula>"Baseball"</formula>
    </cfRule>
  </conditionalFormatting>
  <conditionalFormatting sqref="L9">
    <cfRule type="cellIs" dxfId="385" priority="381" operator="equal">
      <formula>"Softball"</formula>
    </cfRule>
    <cfRule type="cellIs" dxfId="384" priority="382" operator="equal">
      <formula>"Baseball"</formula>
    </cfRule>
  </conditionalFormatting>
  <conditionalFormatting sqref="L10:M10 O10">
    <cfRule type="cellIs" dxfId="383" priority="369" operator="equal">
      <formula>"Softball"</formula>
    </cfRule>
    <cfRule type="cellIs" dxfId="382" priority="370" operator="equal">
      <formula>"Baseball"</formula>
    </cfRule>
  </conditionalFormatting>
  <conditionalFormatting sqref="L10">
    <cfRule type="cellIs" dxfId="381" priority="367" operator="equal">
      <formula>"Softball"</formula>
    </cfRule>
    <cfRule type="cellIs" dxfId="380" priority="368" operator="equal">
      <formula>"Baseball"</formula>
    </cfRule>
  </conditionalFormatting>
  <conditionalFormatting sqref="L10">
    <cfRule type="cellIs" dxfId="379" priority="365" operator="equal">
      <formula>"Softball"</formula>
    </cfRule>
    <cfRule type="cellIs" dxfId="378" priority="366" operator="equal">
      <formula>"Baseball"</formula>
    </cfRule>
  </conditionalFormatting>
  <conditionalFormatting sqref="L10">
    <cfRule type="cellIs" dxfId="377" priority="363" operator="equal">
      <formula>"Softball"</formula>
    </cfRule>
    <cfRule type="cellIs" dxfId="376" priority="364" operator="equal">
      <formula>"Baseball"</formula>
    </cfRule>
  </conditionalFormatting>
  <conditionalFormatting sqref="L11:M11 O11">
    <cfRule type="cellIs" dxfId="375" priority="361" operator="equal">
      <formula>"Softball"</formula>
    </cfRule>
    <cfRule type="cellIs" dxfId="374" priority="362" operator="equal">
      <formula>"Baseball"</formula>
    </cfRule>
  </conditionalFormatting>
  <conditionalFormatting sqref="L11">
    <cfRule type="cellIs" dxfId="373" priority="359" operator="equal">
      <formula>"Softball"</formula>
    </cfRule>
    <cfRule type="cellIs" dxfId="372" priority="360" operator="equal">
      <formula>"Baseball"</formula>
    </cfRule>
  </conditionalFormatting>
  <conditionalFormatting sqref="L11">
    <cfRule type="cellIs" dxfId="371" priority="357" operator="equal">
      <formula>"Softball"</formula>
    </cfRule>
    <cfRule type="cellIs" dxfId="370" priority="358" operator="equal">
      <formula>"Baseball"</formula>
    </cfRule>
  </conditionalFormatting>
  <conditionalFormatting sqref="L11">
    <cfRule type="cellIs" dxfId="369" priority="355" operator="equal">
      <formula>"Softball"</formula>
    </cfRule>
    <cfRule type="cellIs" dxfId="368" priority="356" operator="equal">
      <formula>"Baseball"</formula>
    </cfRule>
  </conditionalFormatting>
  <conditionalFormatting sqref="L12:M12 O12">
    <cfRule type="cellIs" dxfId="367" priority="343" operator="equal">
      <formula>"Softball"</formula>
    </cfRule>
    <cfRule type="cellIs" dxfId="366" priority="344" operator="equal">
      <formula>"Baseball"</formula>
    </cfRule>
  </conditionalFormatting>
  <conditionalFormatting sqref="L12">
    <cfRule type="cellIs" dxfId="365" priority="341" operator="equal">
      <formula>"Softball"</formula>
    </cfRule>
    <cfRule type="cellIs" dxfId="364" priority="342" operator="equal">
      <formula>"Baseball"</formula>
    </cfRule>
  </conditionalFormatting>
  <conditionalFormatting sqref="L12">
    <cfRule type="cellIs" dxfId="363" priority="339" operator="equal">
      <formula>"Softball"</formula>
    </cfRule>
    <cfRule type="cellIs" dxfId="362" priority="340" operator="equal">
      <formula>"Baseball"</formula>
    </cfRule>
  </conditionalFormatting>
  <conditionalFormatting sqref="L12">
    <cfRule type="cellIs" dxfId="361" priority="337" operator="equal">
      <formula>"Softball"</formula>
    </cfRule>
    <cfRule type="cellIs" dxfId="360" priority="338" operator="equal">
      <formula>"Baseball"</formula>
    </cfRule>
  </conditionalFormatting>
  <conditionalFormatting sqref="L13:M13 O13">
    <cfRule type="cellIs" dxfId="359" priority="335" operator="equal">
      <formula>"Softball"</formula>
    </cfRule>
    <cfRule type="cellIs" dxfId="358" priority="336" operator="equal">
      <formula>"Baseball"</formula>
    </cfRule>
  </conditionalFormatting>
  <conditionalFormatting sqref="L13">
    <cfRule type="cellIs" dxfId="357" priority="333" operator="equal">
      <formula>"Softball"</formula>
    </cfRule>
    <cfRule type="cellIs" dxfId="356" priority="334" operator="equal">
      <formula>"Baseball"</formula>
    </cfRule>
  </conditionalFormatting>
  <conditionalFormatting sqref="L13">
    <cfRule type="cellIs" dxfId="355" priority="331" operator="equal">
      <formula>"Softball"</formula>
    </cfRule>
    <cfRule type="cellIs" dxfId="354" priority="332" operator="equal">
      <formula>"Baseball"</formula>
    </cfRule>
  </conditionalFormatting>
  <conditionalFormatting sqref="L13">
    <cfRule type="cellIs" dxfId="353" priority="329" operator="equal">
      <formula>"Softball"</formula>
    </cfRule>
    <cfRule type="cellIs" dxfId="352" priority="330" operator="equal">
      <formula>"Baseball"</formula>
    </cfRule>
  </conditionalFormatting>
  <conditionalFormatting sqref="O15 L15:M15">
    <cfRule type="cellIs" dxfId="351" priority="327" operator="equal">
      <formula>"Softball"</formula>
    </cfRule>
    <cfRule type="cellIs" dxfId="350" priority="328" operator="equal">
      <formula>"Baseball"</formula>
    </cfRule>
  </conditionalFormatting>
  <conditionalFormatting sqref="L15">
    <cfRule type="cellIs" dxfId="349" priority="325" operator="equal">
      <formula>"Softball"</formula>
    </cfRule>
    <cfRule type="cellIs" dxfId="348" priority="326" operator="equal">
      <formula>"Baseball"</formula>
    </cfRule>
  </conditionalFormatting>
  <conditionalFormatting sqref="L15">
    <cfRule type="cellIs" dxfId="347" priority="323" operator="equal">
      <formula>"Softball"</formula>
    </cfRule>
    <cfRule type="cellIs" dxfId="346" priority="324" operator="equal">
      <formula>"Baseball"</formula>
    </cfRule>
  </conditionalFormatting>
  <conditionalFormatting sqref="L15">
    <cfRule type="cellIs" dxfId="345" priority="321" operator="equal">
      <formula>"Softball"</formula>
    </cfRule>
    <cfRule type="cellIs" dxfId="344" priority="322" operator="equal">
      <formula>"Baseball"</formula>
    </cfRule>
  </conditionalFormatting>
  <conditionalFormatting sqref="O16 L16:M16">
    <cfRule type="cellIs" dxfId="343" priority="319" operator="equal">
      <formula>"Softball"</formula>
    </cfRule>
    <cfRule type="cellIs" dxfId="342" priority="320" operator="equal">
      <formula>"Baseball"</formula>
    </cfRule>
  </conditionalFormatting>
  <conditionalFormatting sqref="L16">
    <cfRule type="cellIs" dxfId="341" priority="317" operator="equal">
      <formula>"Softball"</formula>
    </cfRule>
    <cfRule type="cellIs" dxfId="340" priority="318" operator="equal">
      <formula>"Baseball"</formula>
    </cfRule>
  </conditionalFormatting>
  <conditionalFormatting sqref="L16">
    <cfRule type="cellIs" dxfId="339" priority="315" operator="equal">
      <formula>"Softball"</formula>
    </cfRule>
    <cfRule type="cellIs" dxfId="338" priority="316" operator="equal">
      <formula>"Baseball"</formula>
    </cfRule>
  </conditionalFormatting>
  <conditionalFormatting sqref="L16">
    <cfRule type="cellIs" dxfId="337" priority="313" operator="equal">
      <formula>"Softball"</formula>
    </cfRule>
    <cfRule type="cellIs" dxfId="336" priority="314" operator="equal">
      <formula>"Baseball"</formula>
    </cfRule>
  </conditionalFormatting>
  <conditionalFormatting sqref="O17 L17:M17">
    <cfRule type="cellIs" dxfId="335" priority="307" operator="equal">
      <formula>"Softball"</formula>
    </cfRule>
    <cfRule type="cellIs" dxfId="334" priority="308" operator="equal">
      <formula>"Baseball"</formula>
    </cfRule>
  </conditionalFormatting>
  <conditionalFormatting sqref="L17">
    <cfRule type="cellIs" dxfId="333" priority="305" operator="equal">
      <formula>"Softball"</formula>
    </cfRule>
    <cfRule type="cellIs" dxfId="332" priority="306" operator="equal">
      <formula>"Baseball"</formula>
    </cfRule>
  </conditionalFormatting>
  <conditionalFormatting sqref="L17">
    <cfRule type="cellIs" dxfId="331" priority="303" operator="equal">
      <formula>"Softball"</formula>
    </cfRule>
    <cfRule type="cellIs" dxfId="330" priority="304" operator="equal">
      <formula>"Baseball"</formula>
    </cfRule>
  </conditionalFormatting>
  <conditionalFormatting sqref="L17">
    <cfRule type="cellIs" dxfId="329" priority="301" operator="equal">
      <formula>"Softball"</formula>
    </cfRule>
    <cfRule type="cellIs" dxfId="328" priority="302" operator="equal">
      <formula>"Baseball"</formula>
    </cfRule>
  </conditionalFormatting>
  <conditionalFormatting sqref="O18 L18:M18">
    <cfRule type="cellIs" dxfId="327" priority="299" operator="equal">
      <formula>"Softball"</formula>
    </cfRule>
    <cfRule type="cellIs" dxfId="326" priority="300" operator="equal">
      <formula>"Baseball"</formula>
    </cfRule>
  </conditionalFormatting>
  <conditionalFormatting sqref="L18">
    <cfRule type="cellIs" dxfId="325" priority="297" operator="equal">
      <formula>"Softball"</formula>
    </cfRule>
    <cfRule type="cellIs" dxfId="324" priority="298" operator="equal">
      <formula>"Baseball"</formula>
    </cfRule>
  </conditionalFormatting>
  <conditionalFormatting sqref="L18">
    <cfRule type="cellIs" dxfId="323" priority="295" operator="equal">
      <formula>"Softball"</formula>
    </cfRule>
    <cfRule type="cellIs" dxfId="322" priority="296" operator="equal">
      <formula>"Baseball"</formula>
    </cfRule>
  </conditionalFormatting>
  <conditionalFormatting sqref="L18">
    <cfRule type="cellIs" dxfId="321" priority="293" operator="equal">
      <formula>"Softball"</formula>
    </cfRule>
    <cfRule type="cellIs" dxfId="320" priority="294" operator="equal">
      <formula>"Baseball"</formula>
    </cfRule>
  </conditionalFormatting>
  <conditionalFormatting sqref="O19 L19:M19">
    <cfRule type="cellIs" dxfId="319" priority="291" operator="equal">
      <formula>"Softball"</formula>
    </cfRule>
    <cfRule type="cellIs" dxfId="318" priority="292" operator="equal">
      <formula>"Baseball"</formula>
    </cfRule>
  </conditionalFormatting>
  <conditionalFormatting sqref="L19">
    <cfRule type="cellIs" dxfId="317" priority="289" operator="equal">
      <formula>"Softball"</formula>
    </cfRule>
    <cfRule type="cellIs" dxfId="316" priority="290" operator="equal">
      <formula>"Baseball"</formula>
    </cfRule>
  </conditionalFormatting>
  <conditionalFormatting sqref="L19">
    <cfRule type="cellIs" dxfId="315" priority="287" operator="equal">
      <formula>"Softball"</formula>
    </cfRule>
    <cfRule type="cellIs" dxfId="314" priority="288" operator="equal">
      <formula>"Baseball"</formula>
    </cfRule>
  </conditionalFormatting>
  <conditionalFormatting sqref="L19">
    <cfRule type="cellIs" dxfId="313" priority="285" operator="equal">
      <formula>"Softball"</formula>
    </cfRule>
    <cfRule type="cellIs" dxfId="312" priority="286" operator="equal">
      <formula>"Baseball"</formula>
    </cfRule>
  </conditionalFormatting>
  <conditionalFormatting sqref="O20 L20:M20">
    <cfRule type="cellIs" dxfId="311" priority="257" operator="equal">
      <formula>"Softball"</formula>
    </cfRule>
    <cfRule type="cellIs" dxfId="310" priority="258" operator="equal">
      <formula>"Baseball"</formula>
    </cfRule>
  </conditionalFormatting>
  <conditionalFormatting sqref="L20">
    <cfRule type="cellIs" dxfId="309" priority="255" operator="equal">
      <formula>"Softball"</formula>
    </cfRule>
    <cfRule type="cellIs" dxfId="308" priority="256" operator="equal">
      <formula>"Baseball"</formula>
    </cfRule>
  </conditionalFormatting>
  <conditionalFormatting sqref="L20">
    <cfRule type="cellIs" dxfId="307" priority="253" operator="equal">
      <formula>"Softball"</formula>
    </cfRule>
    <cfRule type="cellIs" dxfId="306" priority="254" operator="equal">
      <formula>"Baseball"</formula>
    </cfRule>
  </conditionalFormatting>
  <conditionalFormatting sqref="L20">
    <cfRule type="cellIs" dxfId="305" priority="251" operator="equal">
      <formula>"Softball"</formula>
    </cfRule>
    <cfRule type="cellIs" dxfId="304" priority="252" operator="equal">
      <formula>"Baseball"</formula>
    </cfRule>
  </conditionalFormatting>
  <conditionalFormatting sqref="O21 L21:M21">
    <cfRule type="cellIs" dxfId="303" priority="249" operator="equal">
      <formula>"Softball"</formula>
    </cfRule>
    <cfRule type="cellIs" dxfId="302" priority="250" operator="equal">
      <formula>"Baseball"</formula>
    </cfRule>
  </conditionalFormatting>
  <conditionalFormatting sqref="L21">
    <cfRule type="cellIs" dxfId="301" priority="247" operator="equal">
      <formula>"Softball"</formula>
    </cfRule>
    <cfRule type="cellIs" dxfId="300" priority="248" operator="equal">
      <formula>"Baseball"</formula>
    </cfRule>
  </conditionalFormatting>
  <conditionalFormatting sqref="L21">
    <cfRule type="cellIs" dxfId="299" priority="245" operator="equal">
      <formula>"Softball"</formula>
    </cfRule>
    <cfRule type="cellIs" dxfId="298" priority="246" operator="equal">
      <formula>"Baseball"</formula>
    </cfRule>
  </conditionalFormatting>
  <conditionalFormatting sqref="L21">
    <cfRule type="cellIs" dxfId="297" priority="243" operator="equal">
      <formula>"Softball"</formula>
    </cfRule>
    <cfRule type="cellIs" dxfId="296" priority="244" operator="equal">
      <formula>"Baseball"</formula>
    </cfRule>
  </conditionalFormatting>
  <conditionalFormatting sqref="O22 L22:M22">
    <cfRule type="cellIs" dxfId="295" priority="241" operator="equal">
      <formula>"Softball"</formula>
    </cfRule>
    <cfRule type="cellIs" dxfId="294" priority="242" operator="equal">
      <formula>"Baseball"</formula>
    </cfRule>
  </conditionalFormatting>
  <conditionalFormatting sqref="L22">
    <cfRule type="cellIs" dxfId="293" priority="239" operator="equal">
      <formula>"Softball"</formula>
    </cfRule>
    <cfRule type="cellIs" dxfId="292" priority="240" operator="equal">
      <formula>"Baseball"</formula>
    </cfRule>
  </conditionalFormatting>
  <conditionalFormatting sqref="L22">
    <cfRule type="cellIs" dxfId="291" priority="237" operator="equal">
      <formula>"Softball"</formula>
    </cfRule>
    <cfRule type="cellIs" dxfId="290" priority="238" operator="equal">
      <formula>"Baseball"</formula>
    </cfRule>
  </conditionalFormatting>
  <conditionalFormatting sqref="L22">
    <cfRule type="cellIs" dxfId="289" priority="235" operator="equal">
      <formula>"Softball"</formula>
    </cfRule>
    <cfRule type="cellIs" dxfId="288" priority="236" operator="equal">
      <formula>"Baseball"</formula>
    </cfRule>
  </conditionalFormatting>
  <conditionalFormatting sqref="O23 L23:M23">
    <cfRule type="cellIs" dxfId="287" priority="233" operator="equal">
      <formula>"Softball"</formula>
    </cfRule>
    <cfRule type="cellIs" dxfId="286" priority="234" operator="equal">
      <formula>"Baseball"</formula>
    </cfRule>
  </conditionalFormatting>
  <conditionalFormatting sqref="L23">
    <cfRule type="cellIs" dxfId="285" priority="231" operator="equal">
      <formula>"Softball"</formula>
    </cfRule>
    <cfRule type="cellIs" dxfId="284" priority="232" operator="equal">
      <formula>"Baseball"</formula>
    </cfRule>
  </conditionalFormatting>
  <conditionalFormatting sqref="L23">
    <cfRule type="cellIs" dxfId="283" priority="229" operator="equal">
      <formula>"Softball"</formula>
    </cfRule>
    <cfRule type="cellIs" dxfId="282" priority="230" operator="equal">
      <formula>"Baseball"</formula>
    </cfRule>
  </conditionalFormatting>
  <conditionalFormatting sqref="L23">
    <cfRule type="cellIs" dxfId="281" priority="227" operator="equal">
      <formula>"Softball"</formula>
    </cfRule>
    <cfRule type="cellIs" dxfId="280" priority="228" operator="equal">
      <formula>"Baseball"</formula>
    </cfRule>
  </conditionalFormatting>
  <conditionalFormatting sqref="O24 L24:M24">
    <cfRule type="cellIs" dxfId="279" priority="225" operator="equal">
      <formula>"Softball"</formula>
    </cfRule>
    <cfRule type="cellIs" dxfId="278" priority="226" operator="equal">
      <formula>"Baseball"</formula>
    </cfRule>
  </conditionalFormatting>
  <conditionalFormatting sqref="L24">
    <cfRule type="cellIs" dxfId="277" priority="223" operator="equal">
      <formula>"Softball"</formula>
    </cfRule>
    <cfRule type="cellIs" dxfId="276" priority="224" operator="equal">
      <formula>"Baseball"</formula>
    </cfRule>
  </conditionalFormatting>
  <conditionalFormatting sqref="L24">
    <cfRule type="cellIs" dxfId="275" priority="221" operator="equal">
      <formula>"Softball"</formula>
    </cfRule>
    <cfRule type="cellIs" dxfId="274" priority="222" operator="equal">
      <formula>"Baseball"</formula>
    </cfRule>
  </conditionalFormatting>
  <conditionalFormatting sqref="L24">
    <cfRule type="cellIs" dxfId="273" priority="219" operator="equal">
      <formula>"Softball"</formula>
    </cfRule>
    <cfRule type="cellIs" dxfId="272" priority="220" operator="equal">
      <formula>"Baseball"</formula>
    </cfRule>
  </conditionalFormatting>
  <conditionalFormatting sqref="O25 L25:M25">
    <cfRule type="cellIs" dxfId="271" priority="217" operator="equal">
      <formula>"Softball"</formula>
    </cfRule>
    <cfRule type="cellIs" dxfId="270" priority="218" operator="equal">
      <formula>"Baseball"</formula>
    </cfRule>
  </conditionalFormatting>
  <conditionalFormatting sqref="L25">
    <cfRule type="cellIs" dxfId="269" priority="215" operator="equal">
      <formula>"Softball"</formula>
    </cfRule>
    <cfRule type="cellIs" dxfId="268" priority="216" operator="equal">
      <formula>"Baseball"</formula>
    </cfRule>
  </conditionalFormatting>
  <conditionalFormatting sqref="L25">
    <cfRule type="cellIs" dxfId="267" priority="213" operator="equal">
      <formula>"Softball"</formula>
    </cfRule>
    <cfRule type="cellIs" dxfId="266" priority="214" operator="equal">
      <formula>"Baseball"</formula>
    </cfRule>
  </conditionalFormatting>
  <conditionalFormatting sqref="L25">
    <cfRule type="cellIs" dxfId="265" priority="211" operator="equal">
      <formula>"Softball"</formula>
    </cfRule>
    <cfRule type="cellIs" dxfId="264" priority="212" operator="equal">
      <formula>"Baseball"</formula>
    </cfRule>
  </conditionalFormatting>
  <conditionalFormatting sqref="O26 L26:M26">
    <cfRule type="cellIs" dxfId="263" priority="209" operator="equal">
      <formula>"Softball"</formula>
    </cfRule>
    <cfRule type="cellIs" dxfId="262" priority="210" operator="equal">
      <formula>"Baseball"</formula>
    </cfRule>
  </conditionalFormatting>
  <conditionalFormatting sqref="L26">
    <cfRule type="cellIs" dxfId="261" priority="207" operator="equal">
      <formula>"Softball"</formula>
    </cfRule>
    <cfRule type="cellIs" dxfId="260" priority="208" operator="equal">
      <formula>"Baseball"</formula>
    </cfRule>
  </conditionalFormatting>
  <conditionalFormatting sqref="L26">
    <cfRule type="cellIs" dxfId="259" priority="205" operator="equal">
      <formula>"Softball"</formula>
    </cfRule>
    <cfRule type="cellIs" dxfId="258" priority="206" operator="equal">
      <formula>"Baseball"</formula>
    </cfRule>
  </conditionalFormatting>
  <conditionalFormatting sqref="L26">
    <cfRule type="cellIs" dxfId="257" priority="203" operator="equal">
      <formula>"Softball"</formula>
    </cfRule>
    <cfRule type="cellIs" dxfId="256" priority="204" operator="equal">
      <formula>"Baseball"</formula>
    </cfRule>
  </conditionalFormatting>
  <conditionalFormatting sqref="O27 L27:M27">
    <cfRule type="cellIs" dxfId="255" priority="201" operator="equal">
      <formula>"Softball"</formula>
    </cfRule>
    <cfRule type="cellIs" dxfId="254" priority="202" operator="equal">
      <formula>"Baseball"</formula>
    </cfRule>
  </conditionalFormatting>
  <conditionalFormatting sqref="L27">
    <cfRule type="cellIs" dxfId="253" priority="199" operator="equal">
      <formula>"Softball"</formula>
    </cfRule>
    <cfRule type="cellIs" dxfId="252" priority="200" operator="equal">
      <formula>"Baseball"</formula>
    </cfRule>
  </conditionalFormatting>
  <conditionalFormatting sqref="L27">
    <cfRule type="cellIs" dxfId="251" priority="197" operator="equal">
      <formula>"Softball"</formula>
    </cfRule>
    <cfRule type="cellIs" dxfId="250" priority="198" operator="equal">
      <formula>"Baseball"</formula>
    </cfRule>
  </conditionalFormatting>
  <conditionalFormatting sqref="L27">
    <cfRule type="cellIs" dxfId="249" priority="195" operator="equal">
      <formula>"Softball"</formula>
    </cfRule>
    <cfRule type="cellIs" dxfId="248" priority="196" operator="equal">
      <formula>"Baseball"</formula>
    </cfRule>
  </conditionalFormatting>
  <conditionalFormatting sqref="O28 L28:M28">
    <cfRule type="cellIs" dxfId="247" priority="193" operator="equal">
      <formula>"Softball"</formula>
    </cfRule>
    <cfRule type="cellIs" dxfId="246" priority="194" operator="equal">
      <formula>"Baseball"</formula>
    </cfRule>
  </conditionalFormatting>
  <conditionalFormatting sqref="L28">
    <cfRule type="cellIs" dxfId="245" priority="191" operator="equal">
      <formula>"Softball"</formula>
    </cfRule>
    <cfRule type="cellIs" dxfId="244" priority="192" operator="equal">
      <formula>"Baseball"</formula>
    </cfRule>
  </conditionalFormatting>
  <conditionalFormatting sqref="L28">
    <cfRule type="cellIs" dxfId="243" priority="189" operator="equal">
      <formula>"Softball"</formula>
    </cfRule>
    <cfRule type="cellIs" dxfId="242" priority="190" operator="equal">
      <formula>"Baseball"</formula>
    </cfRule>
  </conditionalFormatting>
  <conditionalFormatting sqref="L28">
    <cfRule type="cellIs" dxfId="241" priority="187" operator="equal">
      <formula>"Softball"</formula>
    </cfRule>
    <cfRule type="cellIs" dxfId="240" priority="188" operator="equal">
      <formula>"Baseball"</formula>
    </cfRule>
  </conditionalFormatting>
  <conditionalFormatting sqref="O29 L29:M29">
    <cfRule type="cellIs" dxfId="239" priority="185" operator="equal">
      <formula>"Softball"</formula>
    </cfRule>
    <cfRule type="cellIs" dxfId="238" priority="186" operator="equal">
      <formula>"Baseball"</formula>
    </cfRule>
  </conditionalFormatting>
  <conditionalFormatting sqref="L29">
    <cfRule type="cellIs" dxfId="237" priority="183" operator="equal">
      <formula>"Softball"</formula>
    </cfRule>
    <cfRule type="cellIs" dxfId="236" priority="184" operator="equal">
      <formula>"Baseball"</formula>
    </cfRule>
  </conditionalFormatting>
  <conditionalFormatting sqref="L29">
    <cfRule type="cellIs" dxfId="235" priority="181" operator="equal">
      <formula>"Softball"</formula>
    </cfRule>
    <cfRule type="cellIs" dxfId="234" priority="182" operator="equal">
      <formula>"Baseball"</formula>
    </cfRule>
  </conditionalFormatting>
  <conditionalFormatting sqref="L29">
    <cfRule type="cellIs" dxfId="233" priority="179" operator="equal">
      <formula>"Softball"</formula>
    </cfRule>
    <cfRule type="cellIs" dxfId="232" priority="180" operator="equal">
      <formula>"Baseball"</formula>
    </cfRule>
  </conditionalFormatting>
  <conditionalFormatting sqref="O30:O33 L30:M33">
    <cfRule type="cellIs" dxfId="231" priority="177" operator="equal">
      <formula>"Softball"</formula>
    </cfRule>
    <cfRule type="cellIs" dxfId="230" priority="178" operator="equal">
      <formula>"Baseball"</formula>
    </cfRule>
  </conditionalFormatting>
  <conditionalFormatting sqref="L30:L33">
    <cfRule type="cellIs" dxfId="229" priority="175" operator="equal">
      <formula>"Softball"</formula>
    </cfRule>
    <cfRule type="cellIs" dxfId="228" priority="176" operator="equal">
      <formula>"Baseball"</formula>
    </cfRule>
  </conditionalFormatting>
  <conditionalFormatting sqref="L30:L33">
    <cfRule type="cellIs" dxfId="227" priority="173" operator="equal">
      <formula>"Softball"</formula>
    </cfRule>
    <cfRule type="cellIs" dxfId="226" priority="174" operator="equal">
      <formula>"Baseball"</formula>
    </cfRule>
  </conditionalFormatting>
  <conditionalFormatting sqref="L30:L33">
    <cfRule type="cellIs" dxfId="225" priority="171" operator="equal">
      <formula>"Softball"</formula>
    </cfRule>
    <cfRule type="cellIs" dxfId="224" priority="172" operator="equal">
      <formula>"Baseball"</formula>
    </cfRule>
  </conditionalFormatting>
  <conditionalFormatting sqref="O34 L34:M34">
    <cfRule type="cellIs" dxfId="223" priority="131" operator="equal">
      <formula>"Softball"</formula>
    </cfRule>
    <cfRule type="cellIs" dxfId="222" priority="132" operator="equal">
      <formula>"Baseball"</formula>
    </cfRule>
  </conditionalFormatting>
  <conditionalFormatting sqref="L34">
    <cfRule type="cellIs" dxfId="221" priority="129" operator="equal">
      <formula>"Softball"</formula>
    </cfRule>
    <cfRule type="cellIs" dxfId="220" priority="130" operator="equal">
      <formula>"Baseball"</formula>
    </cfRule>
  </conditionalFormatting>
  <conditionalFormatting sqref="L34">
    <cfRule type="cellIs" dxfId="219" priority="127" operator="equal">
      <formula>"Softball"</formula>
    </cfRule>
    <cfRule type="cellIs" dxfId="218" priority="128" operator="equal">
      <formula>"Baseball"</formula>
    </cfRule>
  </conditionalFormatting>
  <conditionalFormatting sqref="L34">
    <cfRule type="cellIs" dxfId="217" priority="125" operator="equal">
      <formula>"Softball"</formula>
    </cfRule>
    <cfRule type="cellIs" dxfId="216" priority="126" operator="equal">
      <formula>"Baseball"</formula>
    </cfRule>
  </conditionalFormatting>
  <conditionalFormatting sqref="O35 L35:M35">
    <cfRule type="cellIs" dxfId="215" priority="123" operator="equal">
      <formula>"Softball"</formula>
    </cfRule>
    <cfRule type="cellIs" dxfId="214" priority="124" operator="equal">
      <formula>"Baseball"</formula>
    </cfRule>
  </conditionalFormatting>
  <conditionalFormatting sqref="L35">
    <cfRule type="cellIs" dxfId="213" priority="121" operator="equal">
      <formula>"Softball"</formula>
    </cfRule>
    <cfRule type="cellIs" dxfId="212" priority="122" operator="equal">
      <formula>"Baseball"</formula>
    </cfRule>
  </conditionalFormatting>
  <conditionalFormatting sqref="L35">
    <cfRule type="cellIs" dxfId="211" priority="119" operator="equal">
      <formula>"Softball"</formula>
    </cfRule>
    <cfRule type="cellIs" dxfId="210" priority="120" operator="equal">
      <formula>"Baseball"</formula>
    </cfRule>
  </conditionalFormatting>
  <conditionalFormatting sqref="L35">
    <cfRule type="cellIs" dxfId="209" priority="117" operator="equal">
      <formula>"Softball"</formula>
    </cfRule>
    <cfRule type="cellIs" dxfId="208" priority="118" operator="equal">
      <formula>"Baseball"</formula>
    </cfRule>
  </conditionalFormatting>
  <conditionalFormatting sqref="O36:O38 L36:M38">
    <cfRule type="cellIs" dxfId="207" priority="111" operator="equal">
      <formula>"Softball"</formula>
    </cfRule>
    <cfRule type="cellIs" dxfId="206" priority="112" operator="equal">
      <formula>"Baseball"</formula>
    </cfRule>
  </conditionalFormatting>
  <conditionalFormatting sqref="L36:L38">
    <cfRule type="cellIs" dxfId="205" priority="109" operator="equal">
      <formula>"Softball"</formula>
    </cfRule>
    <cfRule type="cellIs" dxfId="204" priority="110" operator="equal">
      <formula>"Baseball"</formula>
    </cfRule>
  </conditionalFormatting>
  <conditionalFormatting sqref="L36:L38">
    <cfRule type="cellIs" dxfId="203" priority="107" operator="equal">
      <formula>"Softball"</formula>
    </cfRule>
    <cfRule type="cellIs" dxfId="202" priority="108" operator="equal">
      <formula>"Baseball"</formula>
    </cfRule>
  </conditionalFormatting>
  <conditionalFormatting sqref="L36:L38">
    <cfRule type="cellIs" dxfId="201" priority="105" operator="equal">
      <formula>"Softball"</formula>
    </cfRule>
    <cfRule type="cellIs" dxfId="200" priority="106" operator="equal">
      <formula>"Baseball"</formula>
    </cfRule>
  </conditionalFormatting>
  <conditionalFormatting sqref="O39 L39:M39">
    <cfRule type="cellIs" dxfId="199" priority="95" operator="equal">
      <formula>"Softball"</formula>
    </cfRule>
    <cfRule type="cellIs" dxfId="198" priority="96" operator="equal">
      <formula>"Baseball"</formula>
    </cfRule>
  </conditionalFormatting>
  <conditionalFormatting sqref="L39">
    <cfRule type="cellIs" dxfId="197" priority="93" operator="equal">
      <formula>"Softball"</formula>
    </cfRule>
    <cfRule type="cellIs" dxfId="196" priority="94" operator="equal">
      <formula>"Baseball"</formula>
    </cfRule>
  </conditionalFormatting>
  <conditionalFormatting sqref="L39">
    <cfRule type="cellIs" dxfId="195" priority="91" operator="equal">
      <formula>"Softball"</formula>
    </cfRule>
    <cfRule type="cellIs" dxfId="194" priority="92" operator="equal">
      <formula>"Baseball"</formula>
    </cfRule>
  </conditionalFormatting>
  <conditionalFormatting sqref="L39">
    <cfRule type="cellIs" dxfId="193" priority="89" operator="equal">
      <formula>"Softball"</formula>
    </cfRule>
    <cfRule type="cellIs" dxfId="192" priority="90" operator="equal">
      <formula>"Baseball"</formula>
    </cfRule>
  </conditionalFormatting>
  <conditionalFormatting sqref="O40 L40:M40">
    <cfRule type="cellIs" dxfId="191" priority="87" operator="equal">
      <formula>"Softball"</formula>
    </cfRule>
    <cfRule type="cellIs" dxfId="190" priority="88" operator="equal">
      <formula>"Baseball"</formula>
    </cfRule>
  </conditionalFormatting>
  <conditionalFormatting sqref="L40">
    <cfRule type="cellIs" dxfId="189" priority="85" operator="equal">
      <formula>"Softball"</formula>
    </cfRule>
    <cfRule type="cellIs" dxfId="188" priority="86" operator="equal">
      <formula>"Baseball"</formula>
    </cfRule>
  </conditionalFormatting>
  <conditionalFormatting sqref="L40">
    <cfRule type="cellIs" dxfId="187" priority="83" operator="equal">
      <formula>"Softball"</formula>
    </cfRule>
    <cfRule type="cellIs" dxfId="186" priority="84" operator="equal">
      <formula>"Baseball"</formula>
    </cfRule>
  </conditionalFormatting>
  <conditionalFormatting sqref="L40">
    <cfRule type="cellIs" dxfId="185" priority="81" operator="equal">
      <formula>"Softball"</formula>
    </cfRule>
    <cfRule type="cellIs" dxfId="184" priority="82" operator="equal">
      <formula>"Baseball"</formula>
    </cfRule>
  </conditionalFormatting>
  <conditionalFormatting sqref="O41 L41:M41">
    <cfRule type="cellIs" dxfId="183" priority="79" operator="equal">
      <formula>"Softball"</formula>
    </cfRule>
    <cfRule type="cellIs" dxfId="182" priority="80" operator="equal">
      <formula>"Baseball"</formula>
    </cfRule>
  </conditionalFormatting>
  <conditionalFormatting sqref="L41">
    <cfRule type="cellIs" dxfId="181" priority="77" operator="equal">
      <formula>"Softball"</formula>
    </cfRule>
    <cfRule type="cellIs" dxfId="180" priority="78" operator="equal">
      <formula>"Baseball"</formula>
    </cfRule>
  </conditionalFormatting>
  <conditionalFormatting sqref="L41">
    <cfRule type="cellIs" dxfId="179" priority="75" operator="equal">
      <formula>"Softball"</formula>
    </cfRule>
    <cfRule type="cellIs" dxfId="178" priority="76" operator="equal">
      <formula>"Baseball"</formula>
    </cfRule>
  </conditionalFormatting>
  <conditionalFormatting sqref="L41">
    <cfRule type="cellIs" dxfId="177" priority="73" operator="equal">
      <formula>"Softball"</formula>
    </cfRule>
    <cfRule type="cellIs" dxfId="176" priority="74" operator="equal">
      <formula>"Baseball"</formula>
    </cfRule>
  </conditionalFormatting>
  <conditionalFormatting sqref="O42 L42:M42">
    <cfRule type="cellIs" dxfId="175" priority="71" operator="equal">
      <formula>"Softball"</formula>
    </cfRule>
    <cfRule type="cellIs" dxfId="174" priority="72" operator="equal">
      <formula>"Baseball"</formula>
    </cfRule>
  </conditionalFormatting>
  <conditionalFormatting sqref="L42">
    <cfRule type="cellIs" dxfId="173" priority="69" operator="equal">
      <formula>"Softball"</formula>
    </cfRule>
    <cfRule type="cellIs" dxfId="172" priority="70" operator="equal">
      <formula>"Baseball"</formula>
    </cfRule>
  </conditionalFormatting>
  <conditionalFormatting sqref="L42">
    <cfRule type="cellIs" dxfId="171" priority="67" operator="equal">
      <formula>"Softball"</formula>
    </cfRule>
    <cfRule type="cellIs" dxfId="170" priority="68" operator="equal">
      <formula>"Baseball"</formula>
    </cfRule>
  </conditionalFormatting>
  <conditionalFormatting sqref="L42">
    <cfRule type="cellIs" dxfId="169" priority="65" operator="equal">
      <formula>"Softball"</formula>
    </cfRule>
    <cfRule type="cellIs" dxfId="168" priority="66" operator="equal">
      <formula>"Baseball"</formula>
    </cfRule>
  </conditionalFormatting>
  <conditionalFormatting sqref="O43 L43:M43">
    <cfRule type="cellIs" dxfId="167" priority="63" operator="equal">
      <formula>"Softball"</formula>
    </cfRule>
    <cfRule type="cellIs" dxfId="166" priority="64" operator="equal">
      <formula>"Baseball"</formula>
    </cfRule>
  </conditionalFormatting>
  <conditionalFormatting sqref="L43">
    <cfRule type="cellIs" dxfId="165" priority="61" operator="equal">
      <formula>"Softball"</formula>
    </cfRule>
    <cfRule type="cellIs" dxfId="164" priority="62" operator="equal">
      <formula>"Baseball"</formula>
    </cfRule>
  </conditionalFormatting>
  <conditionalFormatting sqref="L43">
    <cfRule type="cellIs" dxfId="163" priority="59" operator="equal">
      <formula>"Softball"</formula>
    </cfRule>
    <cfRule type="cellIs" dxfId="162" priority="60" operator="equal">
      <formula>"Baseball"</formula>
    </cfRule>
  </conditionalFormatting>
  <conditionalFormatting sqref="L43">
    <cfRule type="cellIs" dxfId="161" priority="57" operator="equal">
      <formula>"Softball"</formula>
    </cfRule>
    <cfRule type="cellIs" dxfId="160" priority="58" operator="equal">
      <formula>"Baseball"</formula>
    </cfRule>
  </conditionalFormatting>
  <conditionalFormatting sqref="O44 L44:M44">
    <cfRule type="cellIs" dxfId="159" priority="55" operator="equal">
      <formula>"Softball"</formula>
    </cfRule>
    <cfRule type="cellIs" dxfId="158" priority="56" operator="equal">
      <formula>"Baseball"</formula>
    </cfRule>
  </conditionalFormatting>
  <conditionalFormatting sqref="L44">
    <cfRule type="cellIs" dxfId="157" priority="53" operator="equal">
      <formula>"Softball"</formula>
    </cfRule>
    <cfRule type="cellIs" dxfId="156" priority="54" operator="equal">
      <formula>"Baseball"</formula>
    </cfRule>
  </conditionalFormatting>
  <conditionalFormatting sqref="L44">
    <cfRule type="cellIs" dxfId="155" priority="51" operator="equal">
      <formula>"Softball"</formula>
    </cfRule>
    <cfRule type="cellIs" dxfId="154" priority="52" operator="equal">
      <formula>"Baseball"</formula>
    </cfRule>
  </conditionalFormatting>
  <conditionalFormatting sqref="L44">
    <cfRule type="cellIs" dxfId="153" priority="49" operator="equal">
      <formula>"Softball"</formula>
    </cfRule>
    <cfRule type="cellIs" dxfId="152" priority="50" operator="equal">
      <formula>"Baseball"</formula>
    </cfRule>
  </conditionalFormatting>
  <conditionalFormatting sqref="O45 L45:M45">
    <cfRule type="cellIs" dxfId="151" priority="43" operator="equal">
      <formula>"Softball"</formula>
    </cfRule>
    <cfRule type="cellIs" dxfId="150" priority="44" operator="equal">
      <formula>"Baseball"</formula>
    </cfRule>
  </conditionalFormatting>
  <conditionalFormatting sqref="L45">
    <cfRule type="cellIs" dxfId="149" priority="41" operator="equal">
      <formula>"Softball"</formula>
    </cfRule>
    <cfRule type="cellIs" dxfId="148" priority="42" operator="equal">
      <formula>"Baseball"</formula>
    </cfRule>
  </conditionalFormatting>
  <conditionalFormatting sqref="L45">
    <cfRule type="cellIs" dxfId="147" priority="39" operator="equal">
      <formula>"Softball"</formula>
    </cfRule>
    <cfRule type="cellIs" dxfId="146" priority="40" operator="equal">
      <formula>"Baseball"</formula>
    </cfRule>
  </conditionalFormatting>
  <conditionalFormatting sqref="L45">
    <cfRule type="cellIs" dxfId="145" priority="37" operator="equal">
      <formula>"Softball"</formula>
    </cfRule>
    <cfRule type="cellIs" dxfId="144" priority="38" operator="equal">
      <formula>"Baseball"</formula>
    </cfRule>
  </conditionalFormatting>
  <conditionalFormatting sqref="O46 L46:M46">
    <cfRule type="cellIs" dxfId="143" priority="35" operator="equal">
      <formula>"Softball"</formula>
    </cfRule>
    <cfRule type="cellIs" dxfId="142" priority="36" operator="equal">
      <formula>"Baseball"</formula>
    </cfRule>
  </conditionalFormatting>
  <conditionalFormatting sqref="L46">
    <cfRule type="cellIs" dxfId="141" priority="33" operator="equal">
      <formula>"Softball"</formula>
    </cfRule>
    <cfRule type="cellIs" dxfId="140" priority="34" operator="equal">
      <formula>"Baseball"</formula>
    </cfRule>
  </conditionalFormatting>
  <conditionalFormatting sqref="L46">
    <cfRule type="cellIs" dxfId="139" priority="31" operator="equal">
      <formula>"Softball"</formula>
    </cfRule>
    <cfRule type="cellIs" dxfId="138" priority="32" operator="equal">
      <formula>"Baseball"</formula>
    </cfRule>
  </conditionalFormatting>
  <conditionalFormatting sqref="L46">
    <cfRule type="cellIs" dxfId="137" priority="29" operator="equal">
      <formula>"Softball"</formula>
    </cfRule>
    <cfRule type="cellIs" dxfId="136" priority="30" operator="equal">
      <formula>"Baseball"</formula>
    </cfRule>
  </conditionalFormatting>
  <conditionalFormatting sqref="O47 L47:M47">
    <cfRule type="cellIs" dxfId="135" priority="27" operator="equal">
      <formula>"Softball"</formula>
    </cfRule>
    <cfRule type="cellIs" dxfId="134" priority="28" operator="equal">
      <formula>"Baseball"</formula>
    </cfRule>
  </conditionalFormatting>
  <conditionalFormatting sqref="L47">
    <cfRule type="cellIs" dxfId="133" priority="25" operator="equal">
      <formula>"Softball"</formula>
    </cfRule>
    <cfRule type="cellIs" dxfId="132" priority="26" operator="equal">
      <formula>"Baseball"</formula>
    </cfRule>
  </conditionalFormatting>
  <conditionalFormatting sqref="L47">
    <cfRule type="cellIs" dxfId="131" priority="23" operator="equal">
      <formula>"Softball"</formula>
    </cfRule>
    <cfRule type="cellIs" dxfId="130" priority="24" operator="equal">
      <formula>"Baseball"</formula>
    </cfRule>
  </conditionalFormatting>
  <conditionalFormatting sqref="L47">
    <cfRule type="cellIs" dxfId="129" priority="21" operator="equal">
      <formula>"Softball"</formula>
    </cfRule>
    <cfRule type="cellIs" dxfId="128" priority="22" operator="equal">
      <formula>"Baseball"</formula>
    </cfRule>
  </conditionalFormatting>
  <conditionalFormatting sqref="L59:M60 O59:O60">
    <cfRule type="cellIs" dxfId="127" priority="19" operator="equal">
      <formula>"Softball"</formula>
    </cfRule>
    <cfRule type="cellIs" dxfId="126" priority="20" operator="equal">
      <formula>"Baseball"</formula>
    </cfRule>
  </conditionalFormatting>
  <conditionalFormatting sqref="O59:O60">
    <cfRule type="cellIs" dxfId="125" priority="17" operator="equal">
      <formula>"Norton"</formula>
    </cfRule>
    <cfRule type="cellIs" dxfId="124" priority="18" operator="equal">
      <formula>"D27"</formula>
    </cfRule>
  </conditionalFormatting>
  <conditionalFormatting sqref="O48 L48:M48">
    <cfRule type="cellIs" dxfId="123" priority="15" operator="equal">
      <formula>"Softball"</formula>
    </cfRule>
    <cfRule type="cellIs" dxfId="122" priority="16" operator="equal">
      <formula>"Baseball"</formula>
    </cfRule>
  </conditionalFormatting>
  <conditionalFormatting sqref="L48">
    <cfRule type="cellIs" dxfId="121" priority="13" operator="equal">
      <formula>"Softball"</formula>
    </cfRule>
    <cfRule type="cellIs" dxfId="120" priority="14" operator="equal">
      <formula>"Baseball"</formula>
    </cfRule>
  </conditionalFormatting>
  <conditionalFormatting sqref="L48">
    <cfRule type="cellIs" dxfId="119" priority="11" operator="equal">
      <formula>"Softball"</formula>
    </cfRule>
    <cfRule type="cellIs" dxfId="118" priority="12" operator="equal">
      <formula>"Baseball"</formula>
    </cfRule>
  </conditionalFormatting>
  <conditionalFormatting sqref="L48">
    <cfRule type="cellIs" dxfId="117" priority="9" operator="equal">
      <formula>"Softball"</formula>
    </cfRule>
    <cfRule type="cellIs" dxfId="116" priority="10" operator="equal">
      <formula>"Baseball"</formula>
    </cfRule>
  </conditionalFormatting>
  <conditionalFormatting sqref="O49:O51 L49:M51">
    <cfRule type="cellIs" dxfId="115" priority="7" operator="equal">
      <formula>"Softball"</formula>
    </cfRule>
    <cfRule type="cellIs" dxfId="114" priority="8" operator="equal">
      <formula>"Baseball"</formula>
    </cfRule>
  </conditionalFormatting>
  <conditionalFormatting sqref="L49:L51">
    <cfRule type="cellIs" dxfId="113" priority="5" operator="equal">
      <formula>"Softball"</formula>
    </cfRule>
    <cfRule type="cellIs" dxfId="112" priority="6" operator="equal">
      <formula>"Baseball"</formula>
    </cfRule>
  </conditionalFormatting>
  <conditionalFormatting sqref="L49:L51">
    <cfRule type="cellIs" dxfId="111" priority="3" operator="equal">
      <formula>"Softball"</formula>
    </cfRule>
    <cfRule type="cellIs" dxfId="110" priority="4" operator="equal">
      <formula>"Baseball"</formula>
    </cfRule>
  </conditionalFormatting>
  <conditionalFormatting sqref="L49:L51">
    <cfRule type="cellIs" dxfId="109" priority="1" operator="equal">
      <formula>"Softball"</formula>
    </cfRule>
    <cfRule type="cellIs" dxfId="108" priority="2" operator="equal">
      <formula>"Baseball"</formula>
    </cfRule>
  </conditionalFormatting>
  <printOptions horizontalCentered="1"/>
  <pageMargins left="0" right="0" top="0.5" bottom="0.5" header="0.25" footer="0.25"/>
  <pageSetup scale="46" fitToHeight="0" orientation="landscape" r:id="rId1"/>
  <headerFooter>
    <oddHeader>&amp;F</oddHeader>
    <oddFooter>&amp;L&amp;A&amp;C&amp;D&amp;RPage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8197B-097E-4C59-86F7-6693E6BD9232}">
  <dimension ref="A1:R13"/>
  <sheetViews>
    <sheetView zoomScale="90" zoomScaleNormal="90" workbookViewId="0">
      <pane xSplit="10" ySplit="1" topLeftCell="K2" activePane="bottomRight" state="frozen"/>
      <selection pane="topRight" activeCell="K1" sqref="K1"/>
      <selection pane="bottomLeft" activeCell="A2" sqref="A2"/>
      <selection pane="bottomRight" activeCell="A13" sqref="A13"/>
    </sheetView>
  </sheetViews>
  <sheetFormatPr defaultRowHeight="15" x14ac:dyDescent="0.25"/>
  <cols>
    <col min="1" max="1" width="12.7109375" customWidth="1"/>
    <col min="2" max="2" width="7.28515625" customWidth="1"/>
    <col min="5" max="5" width="3.5703125" customWidth="1"/>
    <col min="6" max="6" width="20.7109375" customWidth="1"/>
    <col min="7" max="8" width="5.7109375" customWidth="1"/>
    <col min="9" max="9" width="20.7109375" customWidth="1"/>
    <col min="10" max="10" width="5.7109375" customWidth="1"/>
    <col min="11" max="11" width="22.5703125" bestFit="1" customWidth="1"/>
    <col min="12" max="12" width="14.7109375" bestFit="1" customWidth="1"/>
    <col min="13" max="13" width="14" bestFit="1" customWidth="1"/>
    <col min="14" max="14" width="19.28515625" bestFit="1" customWidth="1"/>
    <col min="15" max="15" width="27.42578125" customWidth="1"/>
    <col min="16" max="18" width="20.140625" style="32" bestFit="1" customWidth="1"/>
  </cols>
  <sheetData>
    <row r="1" spans="1:18" ht="15.75" x14ac:dyDescent="0.25">
      <c r="A1" s="22" t="s">
        <v>40</v>
      </c>
      <c r="B1" s="22" t="s">
        <v>41</v>
      </c>
      <c r="C1" s="22" t="s">
        <v>42</v>
      </c>
      <c r="D1" s="22" t="s">
        <v>43</v>
      </c>
      <c r="E1" s="22" t="s">
        <v>97</v>
      </c>
      <c r="F1" s="190" t="s">
        <v>44</v>
      </c>
      <c r="G1" s="190"/>
      <c r="H1" s="190"/>
      <c r="I1" s="190"/>
      <c r="J1" s="190"/>
      <c r="K1" s="22" t="s">
        <v>45</v>
      </c>
      <c r="L1" s="22" t="s">
        <v>8</v>
      </c>
      <c r="M1" s="22" t="s">
        <v>112</v>
      </c>
      <c r="N1" s="22" t="s">
        <v>49</v>
      </c>
      <c r="O1" s="22" t="s">
        <v>51</v>
      </c>
      <c r="P1" s="33" t="s">
        <v>118</v>
      </c>
      <c r="Q1" s="33" t="s">
        <v>138</v>
      </c>
      <c r="R1" s="33" t="s">
        <v>139</v>
      </c>
    </row>
    <row r="2" spans="1:18" s="6" customFormat="1" x14ac:dyDescent="0.25">
      <c r="A2" s="104" t="s">
        <v>290</v>
      </c>
      <c r="B2" s="105">
        <f>+C2</f>
        <v>44731</v>
      </c>
      <c r="C2" s="106">
        <v>44731</v>
      </c>
      <c r="D2" s="107">
        <v>0.66666666666666663</v>
      </c>
      <c r="E2" s="104"/>
      <c r="F2" s="104" t="s">
        <v>58</v>
      </c>
      <c r="G2" s="104"/>
      <c r="H2" s="104" t="s">
        <v>46</v>
      </c>
      <c r="I2" s="104" t="s">
        <v>47</v>
      </c>
      <c r="J2" s="104"/>
      <c r="K2" s="104" t="s">
        <v>264</v>
      </c>
      <c r="L2" s="108" t="s">
        <v>50</v>
      </c>
      <c r="M2" s="104" t="s">
        <v>289</v>
      </c>
      <c r="N2" s="104" t="s">
        <v>132</v>
      </c>
      <c r="O2" s="104" t="s">
        <v>396</v>
      </c>
      <c r="P2" s="104"/>
      <c r="Q2" s="104" t="s">
        <v>684</v>
      </c>
      <c r="R2" s="104" t="s">
        <v>685</v>
      </c>
    </row>
    <row r="3" spans="1:18" s="6" customFormat="1" x14ac:dyDescent="0.25">
      <c r="A3" s="104" t="s">
        <v>291</v>
      </c>
      <c r="B3" s="105">
        <f>+C3</f>
        <v>44733</v>
      </c>
      <c r="C3" s="106">
        <v>44733</v>
      </c>
      <c r="D3" s="107">
        <v>0.75</v>
      </c>
      <c r="E3" s="104"/>
      <c r="F3" s="104" t="s">
        <v>47</v>
      </c>
      <c r="G3" s="104"/>
      <c r="H3" s="104" t="s">
        <v>46</v>
      </c>
      <c r="I3" s="104" t="s">
        <v>55</v>
      </c>
      <c r="J3" s="104"/>
      <c r="K3" s="104" t="s">
        <v>271</v>
      </c>
      <c r="L3" s="108" t="s">
        <v>50</v>
      </c>
      <c r="M3" s="104" t="s">
        <v>289</v>
      </c>
      <c r="N3" s="104" t="s">
        <v>132</v>
      </c>
      <c r="O3" s="104" t="s">
        <v>396</v>
      </c>
      <c r="P3" s="104"/>
      <c r="Q3" s="104" t="s">
        <v>685</v>
      </c>
      <c r="R3" s="104" t="s">
        <v>686</v>
      </c>
    </row>
    <row r="4" spans="1:18" s="6" customFormat="1" x14ac:dyDescent="0.25">
      <c r="A4" s="104" t="s">
        <v>292</v>
      </c>
      <c r="B4" s="105">
        <f>+C4</f>
        <v>44735</v>
      </c>
      <c r="C4" s="106">
        <v>44735</v>
      </c>
      <c r="D4" s="107">
        <v>0.75</v>
      </c>
      <c r="E4" s="104"/>
      <c r="F4" s="104" t="s">
        <v>58</v>
      </c>
      <c r="G4" s="104"/>
      <c r="H4" s="104" t="s">
        <v>46</v>
      </c>
      <c r="I4" s="104" t="s">
        <v>47</v>
      </c>
      <c r="J4" s="104"/>
      <c r="K4" s="104" t="s">
        <v>271</v>
      </c>
      <c r="L4" s="108" t="s">
        <v>50</v>
      </c>
      <c r="M4" s="104" t="s">
        <v>289</v>
      </c>
      <c r="N4" s="104" t="s">
        <v>132</v>
      </c>
      <c r="O4" s="104" t="s">
        <v>396</v>
      </c>
      <c r="P4" s="104"/>
      <c r="Q4" s="104" t="s">
        <v>687</v>
      </c>
      <c r="R4" s="104" t="s">
        <v>688</v>
      </c>
    </row>
    <row r="5" spans="1:18" s="6" customFormat="1" x14ac:dyDescent="0.25">
      <c r="A5" s="104" t="s">
        <v>293</v>
      </c>
      <c r="B5" s="105">
        <f>+C5</f>
        <v>44737</v>
      </c>
      <c r="C5" s="106">
        <v>44737</v>
      </c>
      <c r="D5" s="107">
        <v>0.54166666666666663</v>
      </c>
      <c r="E5" s="104"/>
      <c r="F5" s="104" t="s">
        <v>55</v>
      </c>
      <c r="G5" s="104"/>
      <c r="H5" s="104" t="s">
        <v>46</v>
      </c>
      <c r="I5" s="104" t="s">
        <v>58</v>
      </c>
      <c r="J5" s="104"/>
      <c r="K5" s="104" t="s">
        <v>276</v>
      </c>
      <c r="L5" s="108" t="s">
        <v>50</v>
      </c>
      <c r="M5" s="104" t="s">
        <v>289</v>
      </c>
      <c r="N5" s="104" t="s">
        <v>132</v>
      </c>
      <c r="O5" s="104" t="s">
        <v>396</v>
      </c>
      <c r="P5" s="104" t="s">
        <v>118</v>
      </c>
      <c r="Q5" s="104" t="s">
        <v>848</v>
      </c>
      <c r="R5" s="104" t="s">
        <v>685</v>
      </c>
    </row>
    <row r="6" spans="1:18" s="6" customFormat="1" x14ac:dyDescent="0.25">
      <c r="A6" s="104" t="s">
        <v>294</v>
      </c>
      <c r="B6" s="105">
        <f>+C6</f>
        <v>44738</v>
      </c>
      <c r="C6" s="106">
        <v>44738</v>
      </c>
      <c r="D6" s="107">
        <v>0.66666666666666663</v>
      </c>
      <c r="E6" s="104"/>
      <c r="F6" s="104" t="s">
        <v>58</v>
      </c>
      <c r="G6" s="104"/>
      <c r="H6" s="104" t="s">
        <v>46</v>
      </c>
      <c r="I6" s="104" t="s">
        <v>55</v>
      </c>
      <c r="J6" s="104"/>
      <c r="K6" s="104" t="s">
        <v>276</v>
      </c>
      <c r="L6" s="108" t="s">
        <v>50</v>
      </c>
      <c r="M6" s="104" t="s">
        <v>289</v>
      </c>
      <c r="N6" s="104" t="s">
        <v>132</v>
      </c>
      <c r="O6" s="104" t="s">
        <v>396</v>
      </c>
      <c r="P6" s="104" t="s">
        <v>70</v>
      </c>
      <c r="Q6" s="104" t="s">
        <v>685</v>
      </c>
      <c r="R6" s="104" t="s">
        <v>689</v>
      </c>
    </row>
    <row r="7" spans="1:18" s="6" customFormat="1" x14ac:dyDescent="0.25">
      <c r="A7" s="104" t="s">
        <v>295</v>
      </c>
      <c r="B7" s="105">
        <v>44742</v>
      </c>
      <c r="C7" s="106">
        <v>44742</v>
      </c>
      <c r="D7" s="107">
        <v>0.75</v>
      </c>
      <c r="E7" s="104"/>
      <c r="F7" s="104" t="s">
        <v>47</v>
      </c>
      <c r="G7" s="104"/>
      <c r="H7" s="104" t="s">
        <v>46</v>
      </c>
      <c r="I7" s="104" t="s">
        <v>240</v>
      </c>
      <c r="J7" s="104"/>
      <c r="K7" s="104" t="s">
        <v>264</v>
      </c>
      <c r="L7" s="108" t="s">
        <v>50</v>
      </c>
      <c r="M7" s="104" t="s">
        <v>289</v>
      </c>
      <c r="N7" s="104" t="s">
        <v>131</v>
      </c>
      <c r="O7" s="104" t="s">
        <v>396</v>
      </c>
      <c r="P7" s="104"/>
      <c r="Q7" s="104" t="s">
        <v>687</v>
      </c>
      <c r="R7" s="104" t="s">
        <v>684</v>
      </c>
    </row>
    <row r="8" spans="1:18" s="6" customFormat="1" x14ac:dyDescent="0.25">
      <c r="A8" s="104" t="s">
        <v>296</v>
      </c>
      <c r="B8" s="105">
        <v>44742</v>
      </c>
      <c r="C8" s="106">
        <v>44742</v>
      </c>
      <c r="D8" s="107">
        <v>0.75</v>
      </c>
      <c r="E8" s="104"/>
      <c r="F8" s="104" t="s">
        <v>55</v>
      </c>
      <c r="G8" s="104"/>
      <c r="H8" s="104" t="s">
        <v>46</v>
      </c>
      <c r="I8" s="104" t="s">
        <v>58</v>
      </c>
      <c r="J8" s="104"/>
      <c r="K8" s="104" t="s">
        <v>276</v>
      </c>
      <c r="L8" s="108" t="s">
        <v>50</v>
      </c>
      <c r="M8" s="104" t="s">
        <v>289</v>
      </c>
      <c r="N8" s="104" t="s">
        <v>131</v>
      </c>
      <c r="O8" s="104" t="s">
        <v>396</v>
      </c>
      <c r="P8" s="104"/>
      <c r="Q8" s="104" t="s">
        <v>842</v>
      </c>
      <c r="R8" s="104" t="s">
        <v>686</v>
      </c>
    </row>
    <row r="9" spans="1:18" s="6" customFormat="1" x14ac:dyDescent="0.25">
      <c r="A9" s="104" t="s">
        <v>297</v>
      </c>
      <c r="B9" s="105">
        <v>44744</v>
      </c>
      <c r="C9" s="106">
        <v>44744</v>
      </c>
      <c r="D9" s="107">
        <v>0.375</v>
      </c>
      <c r="E9" s="104"/>
      <c r="F9" s="104" t="s">
        <v>240</v>
      </c>
      <c r="G9" s="104"/>
      <c r="H9" s="104" t="s">
        <v>46</v>
      </c>
      <c r="I9" s="104" t="s">
        <v>58</v>
      </c>
      <c r="J9" s="104"/>
      <c r="K9" s="104" t="s">
        <v>271</v>
      </c>
      <c r="L9" s="108" t="s">
        <v>50</v>
      </c>
      <c r="M9" s="104" t="s">
        <v>289</v>
      </c>
      <c r="N9" s="104" t="s">
        <v>131</v>
      </c>
      <c r="O9" s="104" t="s">
        <v>396</v>
      </c>
      <c r="P9" s="104"/>
      <c r="Q9" s="104" t="s">
        <v>842</v>
      </c>
      <c r="R9" s="104" t="s">
        <v>685</v>
      </c>
    </row>
    <row r="10" spans="1:18" s="6" customFormat="1" x14ac:dyDescent="0.25">
      <c r="A10" s="104" t="s">
        <v>298</v>
      </c>
      <c r="B10" s="105">
        <v>44744</v>
      </c>
      <c r="C10" s="106">
        <v>44744</v>
      </c>
      <c r="D10" s="107">
        <v>0.45833333333333331</v>
      </c>
      <c r="E10" s="104"/>
      <c r="F10" s="104" t="s">
        <v>47</v>
      </c>
      <c r="G10" s="104"/>
      <c r="H10" s="104" t="s">
        <v>46</v>
      </c>
      <c r="I10" s="104" t="s">
        <v>55</v>
      </c>
      <c r="J10" s="104"/>
      <c r="K10" s="104" t="s">
        <v>271</v>
      </c>
      <c r="L10" s="108" t="s">
        <v>50</v>
      </c>
      <c r="M10" s="104" t="s">
        <v>289</v>
      </c>
      <c r="N10" s="104" t="s">
        <v>131</v>
      </c>
      <c r="O10" s="104" t="s">
        <v>396</v>
      </c>
      <c r="P10" s="104"/>
      <c r="Q10" s="104" t="s">
        <v>685</v>
      </c>
      <c r="R10" s="104" t="s">
        <v>842</v>
      </c>
    </row>
    <row r="11" spans="1:18" s="6" customFormat="1" x14ac:dyDescent="0.25">
      <c r="A11" s="104" t="s">
        <v>299</v>
      </c>
      <c r="B11" s="105">
        <v>44748</v>
      </c>
      <c r="C11" s="106">
        <v>44748</v>
      </c>
      <c r="D11" s="107">
        <v>0.75</v>
      </c>
      <c r="E11" s="104"/>
      <c r="F11" s="104" t="s">
        <v>47</v>
      </c>
      <c r="G11" s="104"/>
      <c r="H11" s="104" t="s">
        <v>46</v>
      </c>
      <c r="I11" s="104" t="s">
        <v>58</v>
      </c>
      <c r="J11" s="104"/>
      <c r="K11" s="104" t="s">
        <v>276</v>
      </c>
      <c r="L11" s="108" t="s">
        <v>50</v>
      </c>
      <c r="M11" s="104" t="s">
        <v>289</v>
      </c>
      <c r="N11" s="104" t="s">
        <v>131</v>
      </c>
      <c r="O11" s="104" t="s">
        <v>396</v>
      </c>
      <c r="P11" s="104"/>
      <c r="Q11" s="104" t="s">
        <v>689</v>
      </c>
      <c r="R11" s="104" t="s">
        <v>685</v>
      </c>
    </row>
    <row r="12" spans="1:18" s="6" customFormat="1" x14ac:dyDescent="0.25">
      <c r="A12" s="104" t="s">
        <v>300</v>
      </c>
      <c r="B12" s="105">
        <v>44751</v>
      </c>
      <c r="C12" s="106">
        <v>44751</v>
      </c>
      <c r="D12" s="107">
        <v>0.375</v>
      </c>
      <c r="E12" s="104"/>
      <c r="F12" s="104" t="s">
        <v>240</v>
      </c>
      <c r="G12" s="104"/>
      <c r="H12" s="104" t="s">
        <v>46</v>
      </c>
      <c r="I12" s="104" t="s">
        <v>58</v>
      </c>
      <c r="J12" s="104"/>
      <c r="K12" s="104" t="s">
        <v>240</v>
      </c>
      <c r="L12" s="108" t="s">
        <v>50</v>
      </c>
      <c r="M12" s="104" t="s">
        <v>289</v>
      </c>
      <c r="N12" s="104" t="s">
        <v>131</v>
      </c>
      <c r="O12" s="104" t="s">
        <v>396</v>
      </c>
      <c r="P12" s="104" t="s">
        <v>118</v>
      </c>
      <c r="Q12" s="104" t="s">
        <v>685</v>
      </c>
      <c r="R12" s="104" t="s">
        <v>686</v>
      </c>
    </row>
    <row r="13" spans="1:18" s="6" customFormat="1" x14ac:dyDescent="0.25">
      <c r="A13" s="104" t="s">
        <v>301</v>
      </c>
      <c r="B13" s="105">
        <v>44752</v>
      </c>
      <c r="C13" s="106">
        <v>44752</v>
      </c>
      <c r="D13" s="107">
        <v>0.54166666666666663</v>
      </c>
      <c r="E13" s="104"/>
      <c r="F13" s="104" t="s">
        <v>66</v>
      </c>
      <c r="G13" s="104"/>
      <c r="H13" s="104" t="s">
        <v>46</v>
      </c>
      <c r="I13" s="104" t="s">
        <v>70</v>
      </c>
      <c r="J13" s="104"/>
      <c r="K13" s="104" t="s">
        <v>240</v>
      </c>
      <c r="L13" s="108" t="s">
        <v>50</v>
      </c>
      <c r="M13" s="104" t="s">
        <v>289</v>
      </c>
      <c r="N13" s="104" t="s">
        <v>131</v>
      </c>
      <c r="O13" s="104" t="s">
        <v>396</v>
      </c>
      <c r="P13" s="104" t="s">
        <v>70</v>
      </c>
      <c r="Q13" s="104" t="s">
        <v>686</v>
      </c>
      <c r="R13" s="104" t="s">
        <v>685</v>
      </c>
    </row>
  </sheetData>
  <mergeCells count="1">
    <mergeCell ref="F1:J1"/>
  </mergeCells>
  <conditionalFormatting sqref="L1:M1 L14:M1048576">
    <cfRule type="cellIs" dxfId="107" priority="175" operator="equal">
      <formula>"Softball"</formula>
    </cfRule>
    <cfRule type="cellIs" dxfId="106" priority="176" operator="equal">
      <formula>"Baseball"</formula>
    </cfRule>
  </conditionalFormatting>
  <conditionalFormatting sqref="O1 O14:O1048576">
    <cfRule type="cellIs" dxfId="105" priority="173" operator="equal">
      <formula>"Norton"</formula>
    </cfRule>
    <cfRule type="cellIs" dxfId="104" priority="174" operator="equal">
      <formula>"D27"</formula>
    </cfRule>
  </conditionalFormatting>
  <conditionalFormatting sqref="M2">
    <cfRule type="cellIs" dxfId="103" priority="79" operator="equal">
      <formula>"Softball"</formula>
    </cfRule>
    <cfRule type="cellIs" dxfId="102" priority="80" operator="equal">
      <formula>"Baseball"</formula>
    </cfRule>
  </conditionalFormatting>
  <conditionalFormatting sqref="O2">
    <cfRule type="cellIs" dxfId="101" priority="75" operator="equal">
      <formula>"Softball"</formula>
    </cfRule>
    <cfRule type="cellIs" dxfId="100" priority="76" operator="equal">
      <formula>"Baseball"</formula>
    </cfRule>
  </conditionalFormatting>
  <conditionalFormatting sqref="L2">
    <cfRule type="cellIs" dxfId="99" priority="73" operator="equal">
      <formula>"Softball"</formula>
    </cfRule>
    <cfRule type="cellIs" dxfId="98" priority="74" operator="equal">
      <formula>"Baseball"</formula>
    </cfRule>
  </conditionalFormatting>
  <conditionalFormatting sqref="M3">
    <cfRule type="cellIs" dxfId="97" priority="59" operator="equal">
      <formula>"Softball"</formula>
    </cfRule>
    <cfRule type="cellIs" dxfId="96" priority="60" operator="equal">
      <formula>"Baseball"</formula>
    </cfRule>
  </conditionalFormatting>
  <conditionalFormatting sqref="O3">
    <cfRule type="cellIs" dxfId="95" priority="57" operator="equal">
      <formula>"Softball"</formula>
    </cfRule>
    <cfRule type="cellIs" dxfId="94" priority="58" operator="equal">
      <formula>"Baseball"</formula>
    </cfRule>
  </conditionalFormatting>
  <conditionalFormatting sqref="L3">
    <cfRule type="cellIs" dxfId="93" priority="55" operator="equal">
      <formula>"Softball"</formula>
    </cfRule>
    <cfRule type="cellIs" dxfId="92" priority="56" operator="equal">
      <formula>"Baseball"</formula>
    </cfRule>
  </conditionalFormatting>
  <conditionalFormatting sqref="M4">
    <cfRule type="cellIs" dxfId="91" priority="53" operator="equal">
      <formula>"Softball"</formula>
    </cfRule>
    <cfRule type="cellIs" dxfId="90" priority="54" operator="equal">
      <formula>"Baseball"</formula>
    </cfRule>
  </conditionalFormatting>
  <conditionalFormatting sqref="O4">
    <cfRule type="cellIs" dxfId="89" priority="51" operator="equal">
      <formula>"Softball"</formula>
    </cfRule>
    <cfRule type="cellIs" dxfId="88" priority="52" operator="equal">
      <formula>"Baseball"</formula>
    </cfRule>
  </conditionalFormatting>
  <conditionalFormatting sqref="L4">
    <cfRule type="cellIs" dxfId="87" priority="49" operator="equal">
      <formula>"Softball"</formula>
    </cfRule>
    <cfRule type="cellIs" dxfId="86" priority="50" operator="equal">
      <formula>"Baseball"</formula>
    </cfRule>
  </conditionalFormatting>
  <conditionalFormatting sqref="M5">
    <cfRule type="cellIs" dxfId="85" priority="47" operator="equal">
      <formula>"Softball"</formula>
    </cfRule>
    <cfRule type="cellIs" dxfId="84" priority="48" operator="equal">
      <formula>"Baseball"</formula>
    </cfRule>
  </conditionalFormatting>
  <conditionalFormatting sqref="O5">
    <cfRule type="cellIs" dxfId="83" priority="45" operator="equal">
      <formula>"Softball"</formula>
    </cfRule>
    <cfRule type="cellIs" dxfId="82" priority="46" operator="equal">
      <formula>"Baseball"</formula>
    </cfRule>
  </conditionalFormatting>
  <conditionalFormatting sqref="L5">
    <cfRule type="cellIs" dxfId="81" priority="43" operator="equal">
      <formula>"Softball"</formula>
    </cfRule>
    <cfRule type="cellIs" dxfId="80" priority="44" operator="equal">
      <formula>"Baseball"</formula>
    </cfRule>
  </conditionalFormatting>
  <conditionalFormatting sqref="M6">
    <cfRule type="cellIs" dxfId="79" priority="41" operator="equal">
      <formula>"Softball"</formula>
    </cfRule>
    <cfRule type="cellIs" dxfId="78" priority="42" operator="equal">
      <formula>"Baseball"</formula>
    </cfRule>
  </conditionalFormatting>
  <conditionalFormatting sqref="O6">
    <cfRule type="cellIs" dxfId="77" priority="39" operator="equal">
      <formula>"Softball"</formula>
    </cfRule>
    <cfRule type="cellIs" dxfId="76" priority="40" operator="equal">
      <formula>"Baseball"</formula>
    </cfRule>
  </conditionalFormatting>
  <conditionalFormatting sqref="L6">
    <cfRule type="cellIs" dxfId="75" priority="37" operator="equal">
      <formula>"Softball"</formula>
    </cfRule>
    <cfRule type="cellIs" dxfId="74" priority="38" operator="equal">
      <formula>"Baseball"</formula>
    </cfRule>
  </conditionalFormatting>
  <conditionalFormatting sqref="M7">
    <cfRule type="cellIs" dxfId="73" priority="35" operator="equal">
      <formula>"Softball"</formula>
    </cfRule>
    <cfRule type="cellIs" dxfId="72" priority="36" operator="equal">
      <formula>"Baseball"</formula>
    </cfRule>
  </conditionalFormatting>
  <conditionalFormatting sqref="O7">
    <cfRule type="cellIs" dxfId="71" priority="33" operator="equal">
      <formula>"Softball"</formula>
    </cfRule>
    <cfRule type="cellIs" dxfId="70" priority="34" operator="equal">
      <formula>"Baseball"</formula>
    </cfRule>
  </conditionalFormatting>
  <conditionalFormatting sqref="L7">
    <cfRule type="cellIs" dxfId="69" priority="31" operator="equal">
      <formula>"Softball"</formula>
    </cfRule>
    <cfRule type="cellIs" dxfId="68" priority="32" operator="equal">
      <formula>"Baseball"</formula>
    </cfRule>
  </conditionalFormatting>
  <conditionalFormatting sqref="M8">
    <cfRule type="cellIs" dxfId="67" priority="29" operator="equal">
      <formula>"Softball"</formula>
    </cfRule>
    <cfRule type="cellIs" dxfId="66" priority="30" operator="equal">
      <formula>"Baseball"</formula>
    </cfRule>
  </conditionalFormatting>
  <conditionalFormatting sqref="O8">
    <cfRule type="cellIs" dxfId="65" priority="27" operator="equal">
      <formula>"Softball"</formula>
    </cfRule>
    <cfRule type="cellIs" dxfId="64" priority="28" operator="equal">
      <formula>"Baseball"</formula>
    </cfRule>
  </conditionalFormatting>
  <conditionalFormatting sqref="L8">
    <cfRule type="cellIs" dxfId="63" priority="25" operator="equal">
      <formula>"Softball"</formula>
    </cfRule>
    <cfRule type="cellIs" dxfId="62" priority="26" operator="equal">
      <formula>"Baseball"</formula>
    </cfRule>
  </conditionalFormatting>
  <conditionalFormatting sqref="M9">
    <cfRule type="cellIs" dxfId="61" priority="23" operator="equal">
      <formula>"Softball"</formula>
    </cfRule>
    <cfRule type="cellIs" dxfId="60" priority="24" operator="equal">
      <formula>"Baseball"</formula>
    </cfRule>
  </conditionalFormatting>
  <conditionalFormatting sqref="O9">
    <cfRule type="cellIs" dxfId="59" priority="21" operator="equal">
      <formula>"Softball"</formula>
    </cfRule>
    <cfRule type="cellIs" dxfId="58" priority="22" operator="equal">
      <formula>"Baseball"</formula>
    </cfRule>
  </conditionalFormatting>
  <conditionalFormatting sqref="L9">
    <cfRule type="cellIs" dxfId="57" priority="19" operator="equal">
      <formula>"Softball"</formula>
    </cfRule>
    <cfRule type="cellIs" dxfId="56" priority="20" operator="equal">
      <formula>"Baseball"</formula>
    </cfRule>
  </conditionalFormatting>
  <conditionalFormatting sqref="M10">
    <cfRule type="cellIs" dxfId="55" priority="17" operator="equal">
      <formula>"Softball"</formula>
    </cfRule>
    <cfRule type="cellIs" dxfId="54" priority="18" operator="equal">
      <formula>"Baseball"</formula>
    </cfRule>
  </conditionalFormatting>
  <conditionalFormatting sqref="O10">
    <cfRule type="cellIs" dxfId="53" priority="15" operator="equal">
      <formula>"Softball"</formula>
    </cfRule>
    <cfRule type="cellIs" dxfId="52" priority="16" operator="equal">
      <formula>"Baseball"</formula>
    </cfRule>
  </conditionalFormatting>
  <conditionalFormatting sqref="L10">
    <cfRule type="cellIs" dxfId="51" priority="13" operator="equal">
      <formula>"Softball"</formula>
    </cfRule>
    <cfRule type="cellIs" dxfId="50" priority="14" operator="equal">
      <formula>"Baseball"</formula>
    </cfRule>
  </conditionalFormatting>
  <conditionalFormatting sqref="M11">
    <cfRule type="cellIs" dxfId="49" priority="11" operator="equal">
      <formula>"Softball"</formula>
    </cfRule>
    <cfRule type="cellIs" dxfId="48" priority="12" operator="equal">
      <formula>"Baseball"</formula>
    </cfRule>
  </conditionalFormatting>
  <conditionalFormatting sqref="O11">
    <cfRule type="cellIs" dxfId="47" priority="9" operator="equal">
      <formula>"Softball"</formula>
    </cfRule>
    <cfRule type="cellIs" dxfId="46" priority="10" operator="equal">
      <formula>"Baseball"</formula>
    </cfRule>
  </conditionalFormatting>
  <conditionalFormatting sqref="L11">
    <cfRule type="cellIs" dxfId="45" priority="7" operator="equal">
      <formula>"Softball"</formula>
    </cfRule>
    <cfRule type="cellIs" dxfId="44" priority="8" operator="equal">
      <formula>"Baseball"</formula>
    </cfRule>
  </conditionalFormatting>
  <conditionalFormatting sqref="M12:M13">
    <cfRule type="cellIs" dxfId="43" priority="5" operator="equal">
      <formula>"Softball"</formula>
    </cfRule>
    <cfRule type="cellIs" dxfId="42" priority="6" operator="equal">
      <formula>"Baseball"</formula>
    </cfRule>
  </conditionalFormatting>
  <conditionalFormatting sqref="O12:O13">
    <cfRule type="cellIs" dxfId="41" priority="3" operator="equal">
      <formula>"Softball"</formula>
    </cfRule>
    <cfRule type="cellIs" dxfId="40" priority="4" operator="equal">
      <formula>"Baseball"</formula>
    </cfRule>
  </conditionalFormatting>
  <conditionalFormatting sqref="L12:L13">
    <cfRule type="cellIs" dxfId="39" priority="1" operator="equal">
      <formula>"Softball"</formula>
    </cfRule>
    <cfRule type="cellIs" dxfId="38" priority="2" operator="equal">
      <formula>"Baseball"</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3"/>
  <sheetViews>
    <sheetView workbookViewId="0">
      <pane xSplit="2" ySplit="1" topLeftCell="C2" activePane="bottomRight" state="frozen"/>
      <selection pane="topRight" activeCell="C1" sqref="C1"/>
      <selection pane="bottomLeft" activeCell="A2" sqref="A2"/>
      <selection pane="bottomRight" activeCell="D5" sqref="D5"/>
    </sheetView>
  </sheetViews>
  <sheetFormatPr defaultColWidth="9.140625" defaultRowHeight="15" x14ac:dyDescent="0.25"/>
  <cols>
    <col min="1" max="1" width="17" style="35" bestFit="1" customWidth="1"/>
    <col min="2" max="2" width="8.85546875" style="35" bestFit="1" customWidth="1"/>
    <col min="3" max="3" width="23.7109375" style="40" customWidth="1"/>
    <col min="4" max="4" width="35.7109375" style="35" customWidth="1"/>
    <col min="5" max="5" width="150.7109375" style="44" hidden="1" customWidth="1"/>
    <col min="6" max="6" width="50.7109375" style="44" customWidth="1"/>
    <col min="7" max="16384" width="9.140625" style="35"/>
  </cols>
  <sheetData>
    <row r="1" spans="1:6" x14ac:dyDescent="0.25">
      <c r="A1" s="41" t="s">
        <v>25</v>
      </c>
      <c r="B1" s="41" t="s">
        <v>8</v>
      </c>
      <c r="C1" s="42" t="s">
        <v>150</v>
      </c>
      <c r="D1" s="41" t="s">
        <v>151</v>
      </c>
      <c r="E1" s="41" t="s">
        <v>152</v>
      </c>
      <c r="F1" s="42" t="s">
        <v>153</v>
      </c>
    </row>
    <row r="2" spans="1:6" x14ac:dyDescent="0.25">
      <c r="A2" s="36" t="s">
        <v>47</v>
      </c>
      <c r="B2" s="37" t="s">
        <v>50</v>
      </c>
      <c r="C2" s="38" t="s">
        <v>154</v>
      </c>
      <c r="D2" s="36" t="s">
        <v>180</v>
      </c>
      <c r="E2" s="43"/>
      <c r="F2" s="43"/>
    </row>
    <row r="3" spans="1:6" x14ac:dyDescent="0.25">
      <c r="A3" s="45" t="s">
        <v>55</v>
      </c>
      <c r="B3" s="46" t="s">
        <v>50</v>
      </c>
      <c r="C3" s="47" t="s">
        <v>155</v>
      </c>
      <c r="D3" s="45" t="s">
        <v>156</v>
      </c>
      <c r="E3" s="48"/>
      <c r="F3" s="48"/>
    </row>
    <row r="4" spans="1:6" x14ac:dyDescent="0.25">
      <c r="A4" s="36" t="s">
        <v>56</v>
      </c>
      <c r="B4" s="37" t="s">
        <v>50</v>
      </c>
      <c r="C4" s="38" t="s">
        <v>171</v>
      </c>
      <c r="D4" s="36" t="s">
        <v>172</v>
      </c>
      <c r="E4" s="43"/>
      <c r="F4" s="43" t="s">
        <v>743</v>
      </c>
    </row>
    <row r="5" spans="1:6" x14ac:dyDescent="0.25">
      <c r="A5" s="45" t="s">
        <v>54</v>
      </c>
      <c r="B5" s="46" t="s">
        <v>50</v>
      </c>
      <c r="C5" s="47" t="s">
        <v>173</v>
      </c>
      <c r="D5" s="45" t="s">
        <v>174</v>
      </c>
      <c r="E5" s="48"/>
      <c r="F5" s="48"/>
    </row>
    <row r="6" spans="1:6" x14ac:dyDescent="0.25">
      <c r="A6" s="36" t="s">
        <v>34</v>
      </c>
      <c r="B6" s="37" t="s">
        <v>50</v>
      </c>
      <c r="C6" s="38" t="s">
        <v>562</v>
      </c>
      <c r="D6" s="36" t="s">
        <v>175</v>
      </c>
      <c r="E6" s="43"/>
      <c r="F6" s="43" t="s">
        <v>203</v>
      </c>
    </row>
    <row r="7" spans="1:6" x14ac:dyDescent="0.25">
      <c r="A7" s="36" t="s">
        <v>34</v>
      </c>
      <c r="B7" s="37" t="s">
        <v>50</v>
      </c>
      <c r="C7" s="38" t="s">
        <v>157</v>
      </c>
      <c r="D7" s="36" t="s">
        <v>181</v>
      </c>
      <c r="E7" s="43"/>
      <c r="F7" s="43" t="s">
        <v>204</v>
      </c>
    </row>
    <row r="8" spans="1:6" x14ac:dyDescent="0.25">
      <c r="A8" s="36" t="s">
        <v>34</v>
      </c>
      <c r="B8" s="37" t="s">
        <v>50</v>
      </c>
      <c r="C8" s="38" t="s">
        <v>342</v>
      </c>
      <c r="D8" s="36" t="s">
        <v>538</v>
      </c>
      <c r="E8" s="43"/>
      <c r="F8" s="43" t="s">
        <v>204</v>
      </c>
    </row>
    <row r="9" spans="1:6" x14ac:dyDescent="0.25">
      <c r="A9" s="45" t="s">
        <v>58</v>
      </c>
      <c r="B9" s="46" t="s">
        <v>50</v>
      </c>
      <c r="C9" s="47" t="s">
        <v>158</v>
      </c>
      <c r="D9" s="45" t="s">
        <v>182</v>
      </c>
      <c r="E9" s="48"/>
      <c r="F9" s="48"/>
    </row>
    <row r="10" spans="1:6" x14ac:dyDescent="0.25">
      <c r="A10" s="36" t="s">
        <v>57</v>
      </c>
      <c r="B10" s="37" t="s">
        <v>50</v>
      </c>
      <c r="C10" s="38" t="s">
        <v>197</v>
      </c>
      <c r="D10" s="36" t="s">
        <v>198</v>
      </c>
      <c r="E10" s="43"/>
      <c r="F10" s="43" t="s">
        <v>177</v>
      </c>
    </row>
    <row r="11" spans="1:6" x14ac:dyDescent="0.25">
      <c r="A11" s="36" t="s">
        <v>57</v>
      </c>
      <c r="B11" s="37" t="s">
        <v>50</v>
      </c>
      <c r="C11" s="38" t="s">
        <v>199</v>
      </c>
      <c r="D11" s="36" t="s">
        <v>193</v>
      </c>
      <c r="E11" s="43"/>
      <c r="F11" s="43" t="s">
        <v>176</v>
      </c>
    </row>
    <row r="12" spans="1:6" x14ac:dyDescent="0.25">
      <c r="A12" s="45" t="s">
        <v>123</v>
      </c>
      <c r="B12" s="46" t="s">
        <v>50</v>
      </c>
      <c r="C12" s="47" t="s">
        <v>178</v>
      </c>
      <c r="D12" s="45" t="s">
        <v>179</v>
      </c>
      <c r="E12" s="48"/>
      <c r="F12" s="48"/>
    </row>
    <row r="13" spans="1:6" x14ac:dyDescent="0.25">
      <c r="A13" s="36" t="s">
        <v>48</v>
      </c>
      <c r="B13" s="37" t="s">
        <v>50</v>
      </c>
      <c r="C13" s="38" t="s">
        <v>183</v>
      </c>
      <c r="D13" s="36" t="s">
        <v>184</v>
      </c>
      <c r="E13" s="43"/>
      <c r="F13" s="43"/>
    </row>
    <row r="14" spans="1:6" x14ac:dyDescent="0.25">
      <c r="A14" s="45" t="s">
        <v>94</v>
      </c>
      <c r="B14" s="46" t="s">
        <v>50</v>
      </c>
      <c r="C14" s="47" t="s">
        <v>185</v>
      </c>
      <c r="D14" s="45" t="s">
        <v>186</v>
      </c>
      <c r="E14" s="48"/>
      <c r="F14" s="48"/>
    </row>
    <row r="15" spans="1:6" x14ac:dyDescent="0.25">
      <c r="A15" s="36" t="s">
        <v>119</v>
      </c>
      <c r="B15" s="37" t="s">
        <v>50</v>
      </c>
      <c r="C15" s="38" t="s">
        <v>187</v>
      </c>
      <c r="D15" s="36" t="s">
        <v>188</v>
      </c>
      <c r="E15" s="43"/>
      <c r="F15" s="43" t="s">
        <v>537</v>
      </c>
    </row>
    <row r="16" spans="1:6" x14ac:dyDescent="0.25">
      <c r="A16" s="36" t="s">
        <v>119</v>
      </c>
      <c r="B16" s="37" t="s">
        <v>50</v>
      </c>
      <c r="C16" s="38" t="s">
        <v>252</v>
      </c>
      <c r="D16" s="36" t="s">
        <v>253</v>
      </c>
      <c r="E16" s="43"/>
      <c r="F16" s="43" t="s">
        <v>254</v>
      </c>
    </row>
    <row r="17" spans="1:6" x14ac:dyDescent="0.25">
      <c r="A17" s="45" t="s">
        <v>53</v>
      </c>
      <c r="B17" s="46" t="s">
        <v>50</v>
      </c>
      <c r="C17" s="47" t="s">
        <v>159</v>
      </c>
      <c r="D17" s="45" t="s">
        <v>189</v>
      </c>
      <c r="E17" s="48"/>
      <c r="F17" s="48"/>
    </row>
    <row r="20" spans="1:6" x14ac:dyDescent="0.25">
      <c r="A20" s="41" t="s">
        <v>25</v>
      </c>
      <c r="B20" s="41" t="s">
        <v>8</v>
      </c>
      <c r="C20" s="42" t="s">
        <v>150</v>
      </c>
      <c r="D20" s="41" t="s">
        <v>151</v>
      </c>
      <c r="E20" s="41" t="s">
        <v>152</v>
      </c>
      <c r="F20" s="42" t="s">
        <v>153</v>
      </c>
    </row>
    <row r="21" spans="1:6" x14ac:dyDescent="0.25">
      <c r="A21" s="36" t="s">
        <v>47</v>
      </c>
      <c r="B21" s="39" t="s">
        <v>104</v>
      </c>
      <c r="C21" s="38" t="s">
        <v>154</v>
      </c>
      <c r="D21" s="36" t="s">
        <v>180</v>
      </c>
      <c r="E21" s="49"/>
      <c r="F21" s="43"/>
    </row>
    <row r="22" spans="1:6" ht="56.25" x14ac:dyDescent="0.25">
      <c r="A22" s="45" t="s">
        <v>55</v>
      </c>
      <c r="B22" s="46" t="s">
        <v>104</v>
      </c>
      <c r="C22" s="47" t="s">
        <v>160</v>
      </c>
      <c r="D22" s="45" t="s">
        <v>161</v>
      </c>
      <c r="E22" s="50" t="s">
        <v>162</v>
      </c>
      <c r="F22" s="48" t="s">
        <v>205</v>
      </c>
    </row>
    <row r="23" spans="1:6" ht="56.25" x14ac:dyDescent="0.25">
      <c r="A23" s="45" t="s">
        <v>55</v>
      </c>
      <c r="B23" s="46" t="s">
        <v>104</v>
      </c>
      <c r="C23" s="47" t="s">
        <v>163</v>
      </c>
      <c r="D23" s="45" t="s">
        <v>164</v>
      </c>
      <c r="E23" s="50" t="s">
        <v>165</v>
      </c>
      <c r="F23" s="48" t="s">
        <v>170</v>
      </c>
    </row>
    <row r="24" spans="1:6" x14ac:dyDescent="0.25">
      <c r="A24" s="36" t="s">
        <v>56</v>
      </c>
      <c r="B24" s="39" t="s">
        <v>104</v>
      </c>
      <c r="C24" s="38" t="s">
        <v>171</v>
      </c>
      <c r="D24" s="36" t="s">
        <v>172</v>
      </c>
      <c r="E24" s="49"/>
      <c r="F24" s="43" t="s">
        <v>744</v>
      </c>
    </row>
    <row r="25" spans="1:6" x14ac:dyDescent="0.25">
      <c r="A25" s="45" t="s">
        <v>54</v>
      </c>
      <c r="B25" s="46" t="s">
        <v>104</v>
      </c>
      <c r="C25" s="47" t="s">
        <v>168</v>
      </c>
      <c r="D25" s="45" t="s">
        <v>166</v>
      </c>
      <c r="E25" s="50" t="s">
        <v>167</v>
      </c>
      <c r="F25" s="48"/>
    </row>
    <row r="26" spans="1:6" x14ac:dyDescent="0.25">
      <c r="A26" s="36" t="s">
        <v>34</v>
      </c>
      <c r="B26" s="39" t="s">
        <v>104</v>
      </c>
      <c r="C26" s="38" t="s">
        <v>190</v>
      </c>
      <c r="D26" s="36" t="s">
        <v>191</v>
      </c>
      <c r="E26" s="49" t="s">
        <v>192</v>
      </c>
      <c r="F26" s="43" t="s">
        <v>539</v>
      </c>
    </row>
    <row r="27" spans="1:6" x14ac:dyDescent="0.25">
      <c r="A27" s="36" t="s">
        <v>34</v>
      </c>
      <c r="B27" s="39" t="s">
        <v>104</v>
      </c>
      <c r="C27" s="38" t="s">
        <v>342</v>
      </c>
      <c r="D27" s="36" t="s">
        <v>343</v>
      </c>
      <c r="E27" s="49"/>
      <c r="F27" s="43" t="s">
        <v>344</v>
      </c>
    </row>
    <row r="28" spans="1:6" x14ac:dyDescent="0.25">
      <c r="A28" s="45" t="s">
        <v>58</v>
      </c>
      <c r="B28" s="46" t="s">
        <v>104</v>
      </c>
      <c r="C28" s="47" t="s">
        <v>158</v>
      </c>
      <c r="D28" s="45" t="s">
        <v>182</v>
      </c>
      <c r="E28" s="50"/>
      <c r="F28" s="48"/>
    </row>
    <row r="29" spans="1:6" x14ac:dyDescent="0.25">
      <c r="A29" s="36" t="s">
        <v>57</v>
      </c>
      <c r="B29" s="39" t="s">
        <v>104</v>
      </c>
      <c r="C29" s="38" t="s">
        <v>200</v>
      </c>
      <c r="D29" s="38" t="s">
        <v>201</v>
      </c>
      <c r="E29" s="49"/>
      <c r="F29" s="43"/>
    </row>
    <row r="30" spans="1:6" x14ac:dyDescent="0.25">
      <c r="A30" s="45" t="s">
        <v>123</v>
      </c>
      <c r="B30" s="46" t="s">
        <v>104</v>
      </c>
      <c r="C30" s="47" t="s">
        <v>178</v>
      </c>
      <c r="D30" s="45" t="s">
        <v>179</v>
      </c>
      <c r="E30" s="50"/>
      <c r="F30" s="48"/>
    </row>
    <row r="31" spans="1:6" ht="22.5" x14ac:dyDescent="0.25">
      <c r="A31" s="36" t="s">
        <v>48</v>
      </c>
      <c r="B31" s="39" t="s">
        <v>104</v>
      </c>
      <c r="C31" s="38" t="s">
        <v>194</v>
      </c>
      <c r="D31" s="36" t="s">
        <v>184</v>
      </c>
      <c r="E31" s="49" t="s">
        <v>169</v>
      </c>
      <c r="F31" s="43"/>
    </row>
    <row r="32" spans="1:6" x14ac:dyDescent="0.25">
      <c r="A32" s="36" t="s">
        <v>119</v>
      </c>
      <c r="B32" s="39" t="s">
        <v>104</v>
      </c>
      <c r="C32" s="38" t="s">
        <v>195</v>
      </c>
      <c r="D32" s="36" t="s">
        <v>196</v>
      </c>
      <c r="E32" s="49"/>
      <c r="F32" s="43"/>
    </row>
    <row r="33" spans="1:6" x14ac:dyDescent="0.25">
      <c r="A33" s="45" t="s">
        <v>53</v>
      </c>
      <c r="B33" s="46" t="s">
        <v>104</v>
      </c>
      <c r="C33" s="47" t="s">
        <v>159</v>
      </c>
      <c r="D33" s="45" t="s">
        <v>189</v>
      </c>
      <c r="E33" s="50"/>
      <c r="F33" s="48"/>
    </row>
  </sheetData>
  <conditionalFormatting sqref="B2:B4 B10 B13 B6 B15:B16">
    <cfRule type="cellIs" dxfId="37" priority="41" operator="equal">
      <formula>"Softball"</formula>
    </cfRule>
    <cfRule type="cellIs" dxfId="36" priority="42" operator="equal">
      <formula>"Baseball"</formula>
    </cfRule>
  </conditionalFormatting>
  <conditionalFormatting sqref="B21 B24 B26:B27 B29 B31:B32">
    <cfRule type="cellIs" dxfId="35" priority="39" operator="equal">
      <formula>"Softball"</formula>
    </cfRule>
    <cfRule type="cellIs" dxfId="34" priority="40" operator="equal">
      <formula>"Baseball"</formula>
    </cfRule>
  </conditionalFormatting>
  <conditionalFormatting sqref="B7:B8">
    <cfRule type="cellIs" dxfId="33" priority="37" operator="equal">
      <formula>"Softball"</formula>
    </cfRule>
    <cfRule type="cellIs" dxfId="32" priority="38" operator="equal">
      <formula>"Baseball"</formula>
    </cfRule>
  </conditionalFormatting>
  <conditionalFormatting sqref="B11">
    <cfRule type="cellIs" dxfId="31" priority="35" operator="equal">
      <formula>"Softball"</formula>
    </cfRule>
    <cfRule type="cellIs" dxfId="30" priority="36" operator="equal">
      <formula>"Baseball"</formula>
    </cfRule>
  </conditionalFormatting>
  <conditionalFormatting sqref="B25">
    <cfRule type="cellIs" dxfId="29" priority="9" operator="equal">
      <formula>"Softball"</formula>
    </cfRule>
    <cfRule type="cellIs" dxfId="28" priority="10" operator="equal">
      <formula>"Baseball"</formula>
    </cfRule>
  </conditionalFormatting>
  <conditionalFormatting sqref="B5">
    <cfRule type="cellIs" dxfId="27" priority="23" operator="equal">
      <formula>"Softball"</formula>
    </cfRule>
    <cfRule type="cellIs" dxfId="26" priority="24" operator="equal">
      <formula>"Baseball"</formula>
    </cfRule>
  </conditionalFormatting>
  <conditionalFormatting sqref="B9">
    <cfRule type="cellIs" dxfId="25" priority="21" operator="equal">
      <formula>"Softball"</formula>
    </cfRule>
    <cfRule type="cellIs" dxfId="24" priority="22" operator="equal">
      <formula>"Baseball"</formula>
    </cfRule>
  </conditionalFormatting>
  <conditionalFormatting sqref="B12">
    <cfRule type="cellIs" dxfId="23" priority="19" operator="equal">
      <formula>"Softball"</formula>
    </cfRule>
    <cfRule type="cellIs" dxfId="22" priority="20" operator="equal">
      <formula>"Baseball"</formula>
    </cfRule>
  </conditionalFormatting>
  <conditionalFormatting sqref="B14">
    <cfRule type="cellIs" dxfId="21" priority="17" operator="equal">
      <formula>"Softball"</formula>
    </cfRule>
    <cfRule type="cellIs" dxfId="20" priority="18" operator="equal">
      <formula>"Baseball"</formula>
    </cfRule>
  </conditionalFormatting>
  <conditionalFormatting sqref="B17">
    <cfRule type="cellIs" dxfId="19" priority="15" operator="equal">
      <formula>"Softball"</formula>
    </cfRule>
    <cfRule type="cellIs" dxfId="18" priority="16" operator="equal">
      <formula>"Baseball"</formula>
    </cfRule>
  </conditionalFormatting>
  <conditionalFormatting sqref="B22">
    <cfRule type="cellIs" dxfId="17" priority="13" operator="equal">
      <formula>"Softball"</formula>
    </cfRule>
    <cfRule type="cellIs" dxfId="16" priority="14" operator="equal">
      <formula>"Baseball"</formula>
    </cfRule>
  </conditionalFormatting>
  <conditionalFormatting sqref="B23">
    <cfRule type="cellIs" dxfId="15" priority="11" operator="equal">
      <formula>"Softball"</formula>
    </cfRule>
    <cfRule type="cellIs" dxfId="14" priority="12" operator="equal">
      <formula>"Baseball"</formula>
    </cfRule>
  </conditionalFormatting>
  <conditionalFormatting sqref="B28">
    <cfRule type="cellIs" dxfId="13" priority="7" operator="equal">
      <formula>"Softball"</formula>
    </cfRule>
    <cfRule type="cellIs" dxfId="12" priority="8" operator="equal">
      <formula>"Baseball"</formula>
    </cfRule>
  </conditionalFormatting>
  <conditionalFormatting sqref="B30">
    <cfRule type="cellIs" dxfId="11" priority="5" operator="equal">
      <formula>"Softball"</formula>
    </cfRule>
    <cfRule type="cellIs" dxfId="10" priority="6" operator="equal">
      <formula>"Baseball"</formula>
    </cfRule>
  </conditionalFormatting>
  <conditionalFormatting sqref="B33">
    <cfRule type="cellIs" dxfId="9" priority="1" operator="equal">
      <formula>"Softball"</formula>
    </cfRule>
    <cfRule type="cellIs" dxfId="8" priority="2" operator="equal">
      <formula>"Baseball"</formula>
    </cfRule>
  </conditionalFormatting>
  <printOptions horizontalCentered="1"/>
  <pageMargins left="0" right="0" top="0.5" bottom="0.5" header="0.25" footer="0.25"/>
  <pageSetup scale="92" orientation="landscape" r:id="rId1"/>
  <headerFooter>
    <oddHeader>&amp;F</oddHeader>
    <oddFooter>&amp;L&amp;A&amp;C&amp;D&amp;RPage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9"/>
  <sheetViews>
    <sheetView workbookViewId="0">
      <pane xSplit="1" ySplit="1" topLeftCell="B2" activePane="bottomRight" state="frozen"/>
      <selection pane="topRight" activeCell="B1" sqref="B1"/>
      <selection pane="bottomLeft" activeCell="A2" sqref="A2"/>
      <selection pane="bottomRight" activeCell="M6" sqref="M6"/>
    </sheetView>
  </sheetViews>
  <sheetFormatPr defaultRowHeight="15" x14ac:dyDescent="0.25"/>
  <sheetData>
    <row r="1" spans="1:13" x14ac:dyDescent="0.25">
      <c r="A1" s="51" t="s">
        <v>50</v>
      </c>
      <c r="B1" s="54" t="s">
        <v>16</v>
      </c>
      <c r="C1" s="54" t="s">
        <v>20</v>
      </c>
      <c r="D1" s="54" t="s">
        <v>21</v>
      </c>
      <c r="E1" s="54" t="s">
        <v>15</v>
      </c>
      <c r="F1" s="54" t="s">
        <v>202</v>
      </c>
      <c r="G1" s="54" t="s">
        <v>19</v>
      </c>
      <c r="H1" s="54" t="s">
        <v>28</v>
      </c>
      <c r="I1" s="54" t="s">
        <v>23</v>
      </c>
      <c r="J1" s="54" t="s">
        <v>24</v>
      </c>
      <c r="K1" s="54" t="s">
        <v>27</v>
      </c>
      <c r="L1" s="54" t="s">
        <v>35</v>
      </c>
      <c r="M1" s="54" t="s">
        <v>37</v>
      </c>
    </row>
    <row r="2" spans="1:13" x14ac:dyDescent="0.25">
      <c r="A2" s="54" t="s">
        <v>16</v>
      </c>
      <c r="B2" s="53"/>
      <c r="C2" s="2">
        <v>5.5</v>
      </c>
      <c r="D2" s="2">
        <v>25</v>
      </c>
      <c r="E2" s="2">
        <v>2.5</v>
      </c>
      <c r="F2" s="2">
        <v>9.9</v>
      </c>
      <c r="G2" s="2">
        <v>8.5</v>
      </c>
      <c r="H2" s="2">
        <v>13</v>
      </c>
      <c r="I2" s="2">
        <v>17.100000000000001</v>
      </c>
      <c r="J2" s="2">
        <v>26.9</v>
      </c>
      <c r="K2" s="2">
        <v>27.2</v>
      </c>
      <c r="L2" s="2">
        <v>5.7</v>
      </c>
      <c r="M2" s="2">
        <v>10.8</v>
      </c>
    </row>
    <row r="3" spans="1:13" x14ac:dyDescent="0.25">
      <c r="A3" s="54" t="s">
        <v>20</v>
      </c>
      <c r="B3" s="2">
        <v>5.5</v>
      </c>
      <c r="C3" s="53"/>
      <c r="D3" s="2">
        <v>19.899999999999999</v>
      </c>
      <c r="E3" s="2">
        <v>7.4</v>
      </c>
      <c r="F3" s="2">
        <v>5.0999999999999996</v>
      </c>
      <c r="G3" s="2">
        <v>3.2</v>
      </c>
      <c r="H3" s="2">
        <v>18.600000000000001</v>
      </c>
      <c r="I3" s="2">
        <v>21.2</v>
      </c>
      <c r="J3" s="2">
        <v>21.8</v>
      </c>
      <c r="K3" s="2">
        <v>22.1</v>
      </c>
      <c r="L3" s="2">
        <v>10</v>
      </c>
      <c r="M3" s="2">
        <v>15.9</v>
      </c>
    </row>
    <row r="4" spans="1:13" x14ac:dyDescent="0.25">
      <c r="A4" s="54" t="s">
        <v>21</v>
      </c>
      <c r="B4" s="2">
        <v>25</v>
      </c>
      <c r="C4" s="2">
        <v>19.899999999999999</v>
      </c>
      <c r="D4" s="53"/>
      <c r="E4" s="2">
        <v>23.1</v>
      </c>
      <c r="F4" s="2">
        <v>19.100000000000001</v>
      </c>
      <c r="G4" s="2">
        <v>20.7</v>
      </c>
      <c r="H4" s="2">
        <v>29.7</v>
      </c>
      <c r="I4" s="2">
        <v>15.6</v>
      </c>
      <c r="J4" s="2">
        <v>1.5</v>
      </c>
      <c r="K4" s="2">
        <v>2.4</v>
      </c>
      <c r="L4" s="2">
        <v>25.6</v>
      </c>
      <c r="M4" s="2">
        <v>15</v>
      </c>
    </row>
    <row r="5" spans="1:13" x14ac:dyDescent="0.25">
      <c r="A5" s="54" t="s">
        <v>15</v>
      </c>
      <c r="B5" s="2">
        <v>2.5</v>
      </c>
      <c r="C5" s="2">
        <v>7.4</v>
      </c>
      <c r="D5" s="2">
        <v>23.1</v>
      </c>
      <c r="E5" s="53"/>
      <c r="F5" s="2">
        <v>11.7</v>
      </c>
      <c r="G5" s="2">
        <v>10.3</v>
      </c>
      <c r="H5" s="2">
        <v>10.9</v>
      </c>
      <c r="I5" s="2">
        <v>14.2</v>
      </c>
      <c r="J5" s="2">
        <v>24.9</v>
      </c>
      <c r="K5" s="2">
        <v>25.2</v>
      </c>
      <c r="L5" s="2">
        <v>4.5999999999999996</v>
      </c>
      <c r="M5" s="2">
        <v>8.9</v>
      </c>
    </row>
    <row r="6" spans="1:13" x14ac:dyDescent="0.25">
      <c r="A6" s="54" t="s">
        <v>202</v>
      </c>
      <c r="B6" s="2">
        <v>9.9</v>
      </c>
      <c r="C6" s="2">
        <v>5.0999999999999996</v>
      </c>
      <c r="D6" s="2">
        <v>19.100000000000001</v>
      </c>
      <c r="E6" s="2">
        <v>11.7</v>
      </c>
      <c r="F6" s="53"/>
      <c r="G6" s="2">
        <v>1.9</v>
      </c>
      <c r="H6" s="2">
        <v>21.8</v>
      </c>
      <c r="I6" s="2">
        <v>25.1</v>
      </c>
      <c r="J6" s="2">
        <v>21.4</v>
      </c>
      <c r="K6" s="2">
        <v>21.6</v>
      </c>
      <c r="L6" s="2">
        <v>15.9</v>
      </c>
      <c r="M6" s="2">
        <v>19.8</v>
      </c>
    </row>
    <row r="7" spans="1:13" x14ac:dyDescent="0.25">
      <c r="A7" s="54" t="s">
        <v>19</v>
      </c>
      <c r="B7" s="2">
        <v>8.5</v>
      </c>
      <c r="C7" s="2">
        <v>3.2</v>
      </c>
      <c r="D7" s="2">
        <v>20.7</v>
      </c>
      <c r="E7" s="2">
        <v>10.3</v>
      </c>
      <c r="F7" s="2">
        <v>1.9</v>
      </c>
      <c r="G7" s="53"/>
      <c r="H7" s="2">
        <v>20.7</v>
      </c>
      <c r="I7" s="2">
        <v>24</v>
      </c>
      <c r="J7" s="2">
        <v>21.5</v>
      </c>
      <c r="K7" s="2">
        <v>21.8</v>
      </c>
      <c r="L7" s="2">
        <v>14.8</v>
      </c>
      <c r="M7" s="2">
        <v>18.7</v>
      </c>
    </row>
    <row r="8" spans="1:13" x14ac:dyDescent="0.25">
      <c r="A8" s="54" t="s">
        <v>28</v>
      </c>
      <c r="B8" s="2">
        <v>13</v>
      </c>
      <c r="C8" s="2">
        <v>18.600000000000001</v>
      </c>
      <c r="D8" s="2">
        <v>29.7</v>
      </c>
      <c r="E8" s="2">
        <v>10.9</v>
      </c>
      <c r="F8" s="2">
        <v>21.8</v>
      </c>
      <c r="G8" s="2">
        <v>20.7</v>
      </c>
      <c r="H8" s="53"/>
      <c r="I8" s="2">
        <v>22.8</v>
      </c>
      <c r="J8" s="2">
        <v>31.6</v>
      </c>
      <c r="K8" s="2">
        <v>32.1</v>
      </c>
      <c r="L8" s="2">
        <v>6.4</v>
      </c>
      <c r="M8" s="2">
        <v>16.100000000000001</v>
      </c>
    </row>
    <row r="9" spans="1:13" x14ac:dyDescent="0.25">
      <c r="A9" s="54" t="s">
        <v>23</v>
      </c>
      <c r="B9" s="2">
        <v>17.100000000000001</v>
      </c>
      <c r="C9" s="2">
        <v>21.2</v>
      </c>
      <c r="D9" s="2">
        <v>15.6</v>
      </c>
      <c r="E9" s="2">
        <v>14.2</v>
      </c>
      <c r="F9" s="2">
        <v>25.1</v>
      </c>
      <c r="G9" s="2">
        <v>24</v>
      </c>
      <c r="H9" s="2">
        <v>22.8</v>
      </c>
      <c r="I9" s="53"/>
      <c r="J9" s="2">
        <v>17.899999999999999</v>
      </c>
      <c r="K9" s="2">
        <v>18.2</v>
      </c>
      <c r="L9" s="2">
        <v>23.4</v>
      </c>
      <c r="M9" s="2">
        <v>7.3</v>
      </c>
    </row>
    <row r="10" spans="1:13" x14ac:dyDescent="0.25">
      <c r="A10" s="54" t="s">
        <v>24</v>
      </c>
      <c r="B10" s="2">
        <v>26.9</v>
      </c>
      <c r="C10" s="2">
        <v>26.9</v>
      </c>
      <c r="D10" s="2">
        <v>21.8</v>
      </c>
      <c r="E10" s="2">
        <v>1.5</v>
      </c>
      <c r="F10" s="2">
        <v>24.9</v>
      </c>
      <c r="G10" s="2">
        <v>21.4</v>
      </c>
      <c r="H10" s="2">
        <v>31.6</v>
      </c>
      <c r="I10" s="2">
        <v>17.899999999999999</v>
      </c>
      <c r="J10" s="53"/>
      <c r="K10" s="2">
        <v>1.8</v>
      </c>
      <c r="L10" s="2">
        <v>27.5</v>
      </c>
      <c r="M10" s="2">
        <v>16.899999999999999</v>
      </c>
    </row>
    <row r="11" spans="1:13" x14ac:dyDescent="0.25">
      <c r="A11" s="54" t="s">
        <v>27</v>
      </c>
      <c r="B11" s="2">
        <v>27.2</v>
      </c>
      <c r="C11" s="2">
        <v>22.1</v>
      </c>
      <c r="D11" s="2">
        <v>2.4</v>
      </c>
      <c r="E11" s="2">
        <v>25.2</v>
      </c>
      <c r="F11" s="2">
        <v>21.6</v>
      </c>
      <c r="G11" s="2">
        <v>21.8</v>
      </c>
      <c r="H11" s="2">
        <v>32.1</v>
      </c>
      <c r="I11" s="2">
        <v>18.2</v>
      </c>
      <c r="J11" s="2">
        <v>1.8</v>
      </c>
      <c r="K11" s="53"/>
      <c r="L11" s="2">
        <v>28</v>
      </c>
      <c r="M11" s="2">
        <v>17.399999999999999</v>
      </c>
    </row>
    <row r="12" spans="1:13" x14ac:dyDescent="0.25">
      <c r="A12" s="54" t="s">
        <v>35</v>
      </c>
      <c r="B12" s="2">
        <v>5.7</v>
      </c>
      <c r="C12" s="2">
        <v>10</v>
      </c>
      <c r="D12" s="2">
        <v>25.6</v>
      </c>
      <c r="E12" s="2">
        <v>4.5999999999999996</v>
      </c>
      <c r="F12" s="2">
        <v>15.9</v>
      </c>
      <c r="G12" s="2">
        <v>14.8</v>
      </c>
      <c r="H12" s="2">
        <v>6.4</v>
      </c>
      <c r="I12" s="2">
        <v>23.4</v>
      </c>
      <c r="J12" s="2">
        <v>27.5</v>
      </c>
      <c r="K12" s="2">
        <v>28</v>
      </c>
      <c r="L12" s="53"/>
      <c r="M12" s="2">
        <v>12</v>
      </c>
    </row>
    <row r="13" spans="1:13" x14ac:dyDescent="0.25">
      <c r="A13" s="54" t="s">
        <v>37</v>
      </c>
      <c r="B13" s="2">
        <v>10.8</v>
      </c>
      <c r="C13" s="2">
        <v>15.9</v>
      </c>
      <c r="D13" s="2">
        <v>15</v>
      </c>
      <c r="E13" s="2">
        <v>8.9</v>
      </c>
      <c r="F13" s="2">
        <v>19.8</v>
      </c>
      <c r="G13" s="2">
        <v>18.7</v>
      </c>
      <c r="H13" s="2">
        <v>16.100000000000001</v>
      </c>
      <c r="I13" s="2">
        <v>7.3</v>
      </c>
      <c r="J13" s="2">
        <v>16.899999999999999</v>
      </c>
      <c r="K13" s="2">
        <v>17.399999999999999</v>
      </c>
      <c r="L13" s="2">
        <v>12</v>
      </c>
      <c r="M13" s="53"/>
    </row>
    <row r="17" spans="1:13" x14ac:dyDescent="0.25">
      <c r="A17" s="52" t="s">
        <v>104</v>
      </c>
      <c r="B17" s="54" t="s">
        <v>16</v>
      </c>
      <c r="C17" s="54" t="s">
        <v>20</v>
      </c>
      <c r="D17" s="54" t="s">
        <v>21</v>
      </c>
      <c r="E17" s="54" t="s">
        <v>15</v>
      </c>
      <c r="F17" s="54" t="s">
        <v>202</v>
      </c>
      <c r="G17" s="54" t="s">
        <v>19</v>
      </c>
      <c r="H17" s="54" t="s">
        <v>28</v>
      </c>
      <c r="I17" s="54" t="s">
        <v>23</v>
      </c>
      <c r="J17" s="54" t="s">
        <v>24</v>
      </c>
      <c r="K17" s="54" t="s">
        <v>27</v>
      </c>
      <c r="L17" s="54" t="s">
        <v>35</v>
      </c>
      <c r="M17" s="54" t="s">
        <v>37</v>
      </c>
    </row>
    <row r="18" spans="1:13" x14ac:dyDescent="0.25">
      <c r="A18" s="54" t="s">
        <v>16</v>
      </c>
      <c r="B18" s="53"/>
      <c r="C18" s="2">
        <v>4.0999999999999996</v>
      </c>
      <c r="D18" s="2">
        <v>25</v>
      </c>
      <c r="E18" s="53"/>
      <c r="F18" s="2">
        <v>9.8000000000000007</v>
      </c>
      <c r="G18" s="2">
        <v>8.5</v>
      </c>
      <c r="H18" s="2">
        <v>11.5</v>
      </c>
      <c r="I18" s="2">
        <v>17.100000000000001</v>
      </c>
      <c r="J18" s="2">
        <v>26.9</v>
      </c>
      <c r="K18" s="53"/>
      <c r="L18" s="2">
        <v>7.8</v>
      </c>
      <c r="M18" s="2">
        <v>10.8</v>
      </c>
    </row>
    <row r="19" spans="1:13" x14ac:dyDescent="0.25">
      <c r="A19" s="54" t="s">
        <v>20</v>
      </c>
      <c r="B19" s="2">
        <v>4.0999999999999996</v>
      </c>
      <c r="C19" s="53"/>
      <c r="D19" s="2">
        <v>28.7</v>
      </c>
      <c r="E19" s="53"/>
      <c r="F19" s="2">
        <v>8.5</v>
      </c>
      <c r="G19" s="2">
        <v>6</v>
      </c>
      <c r="H19" s="2">
        <v>13.5</v>
      </c>
      <c r="I19" s="2">
        <v>19.8</v>
      </c>
      <c r="J19" s="2">
        <v>30.5</v>
      </c>
      <c r="K19" s="53"/>
      <c r="L19" s="2">
        <v>10.5</v>
      </c>
      <c r="M19" s="2">
        <v>14.5</v>
      </c>
    </row>
    <row r="20" spans="1:13" x14ac:dyDescent="0.25">
      <c r="A20" s="54" t="s">
        <v>21</v>
      </c>
      <c r="B20" s="2">
        <v>25</v>
      </c>
      <c r="C20" s="2">
        <v>28.7</v>
      </c>
      <c r="D20" s="53"/>
      <c r="E20" s="53"/>
      <c r="F20" s="2">
        <v>17.600000000000001</v>
      </c>
      <c r="G20" s="2">
        <v>20.7</v>
      </c>
      <c r="H20" s="2">
        <v>31.4</v>
      </c>
      <c r="I20" s="2">
        <v>15.6</v>
      </c>
      <c r="J20" s="2">
        <v>1.5</v>
      </c>
      <c r="K20" s="53"/>
      <c r="L20" s="2">
        <v>28.8</v>
      </c>
      <c r="M20" s="2">
        <v>15</v>
      </c>
    </row>
    <row r="21" spans="1:13" x14ac:dyDescent="0.25">
      <c r="A21" s="54" t="s">
        <v>15</v>
      </c>
      <c r="B21" s="53"/>
      <c r="C21" s="53"/>
      <c r="D21" s="53"/>
      <c r="E21" s="53"/>
      <c r="F21" s="53"/>
      <c r="G21" s="53"/>
      <c r="H21" s="53"/>
      <c r="I21" s="53"/>
      <c r="J21" s="53"/>
      <c r="K21" s="53"/>
      <c r="L21" s="53"/>
      <c r="M21" s="53"/>
    </row>
    <row r="22" spans="1:13" x14ac:dyDescent="0.25">
      <c r="A22" s="54" t="s">
        <v>202</v>
      </c>
      <c r="B22" s="2">
        <v>9.8000000000000007</v>
      </c>
      <c r="C22" s="2">
        <v>8.5</v>
      </c>
      <c r="D22" s="2">
        <v>17.600000000000001</v>
      </c>
      <c r="E22" s="53"/>
      <c r="F22" s="53"/>
      <c r="G22" s="2">
        <v>3.7</v>
      </c>
      <c r="H22" s="2">
        <v>23.5</v>
      </c>
      <c r="I22" s="2">
        <v>25</v>
      </c>
      <c r="J22" s="2">
        <v>19.2</v>
      </c>
      <c r="K22" s="53"/>
      <c r="L22" s="2">
        <v>20.8</v>
      </c>
      <c r="M22" s="2">
        <v>19.8</v>
      </c>
    </row>
    <row r="23" spans="1:13" x14ac:dyDescent="0.25">
      <c r="A23" s="54" t="s">
        <v>19</v>
      </c>
      <c r="B23" s="2">
        <v>8.5</v>
      </c>
      <c r="C23" s="2">
        <v>6</v>
      </c>
      <c r="D23" s="2">
        <v>20.7</v>
      </c>
      <c r="E23" s="53"/>
      <c r="F23" s="2">
        <v>3.7</v>
      </c>
      <c r="G23" s="53"/>
      <c r="H23" s="2">
        <v>22.4</v>
      </c>
      <c r="I23" s="2">
        <v>24</v>
      </c>
      <c r="J23" s="2">
        <v>21.5</v>
      </c>
      <c r="K23" s="53"/>
      <c r="L23" s="2">
        <v>19.8</v>
      </c>
      <c r="M23" s="2">
        <v>18.7</v>
      </c>
    </row>
    <row r="24" spans="1:13" x14ac:dyDescent="0.25">
      <c r="A24" s="54" t="s">
        <v>28</v>
      </c>
      <c r="B24" s="2">
        <v>11.5</v>
      </c>
      <c r="C24" s="2">
        <v>13.5</v>
      </c>
      <c r="D24" s="2">
        <v>31.4</v>
      </c>
      <c r="E24" s="53"/>
      <c r="F24" s="2">
        <v>23.5</v>
      </c>
      <c r="G24" s="2">
        <v>22.4</v>
      </c>
      <c r="H24" s="53"/>
      <c r="I24" s="2">
        <v>26.5</v>
      </c>
      <c r="J24" s="2">
        <v>33.299999999999997</v>
      </c>
      <c r="K24" s="53"/>
      <c r="L24" s="2">
        <v>4.0999999999999996</v>
      </c>
      <c r="M24" s="2">
        <v>17.8</v>
      </c>
    </row>
    <row r="25" spans="1:13" x14ac:dyDescent="0.25">
      <c r="A25" s="54" t="s">
        <v>23</v>
      </c>
      <c r="B25" s="2">
        <v>17.100000000000001</v>
      </c>
      <c r="C25" s="2">
        <v>19.8</v>
      </c>
      <c r="D25" s="2">
        <v>15.6</v>
      </c>
      <c r="E25" s="53"/>
      <c r="F25" s="2">
        <v>25</v>
      </c>
      <c r="G25" s="2">
        <v>24</v>
      </c>
      <c r="H25" s="2">
        <v>26.5</v>
      </c>
      <c r="I25" s="53"/>
      <c r="J25" s="2">
        <v>17.899999999999999</v>
      </c>
      <c r="K25" s="53"/>
      <c r="L25" s="2">
        <v>24</v>
      </c>
      <c r="M25" s="2">
        <v>7.3</v>
      </c>
    </row>
    <row r="26" spans="1:13" x14ac:dyDescent="0.25">
      <c r="A26" s="54" t="s">
        <v>24</v>
      </c>
      <c r="B26" s="2">
        <v>26.9</v>
      </c>
      <c r="C26" s="2">
        <v>30.5</v>
      </c>
      <c r="D26" s="2">
        <v>1.5</v>
      </c>
      <c r="E26" s="53"/>
      <c r="F26" s="2">
        <v>19.2</v>
      </c>
      <c r="G26" s="2">
        <v>21.5</v>
      </c>
      <c r="H26" s="2">
        <v>33.299999999999997</v>
      </c>
      <c r="I26" s="2">
        <v>17.899999999999999</v>
      </c>
      <c r="J26" s="53"/>
      <c r="K26" s="53"/>
      <c r="L26" s="2">
        <v>30.7</v>
      </c>
      <c r="M26" s="2">
        <v>16.899999999999999</v>
      </c>
    </row>
    <row r="27" spans="1:13" x14ac:dyDescent="0.25">
      <c r="A27" s="54" t="s">
        <v>27</v>
      </c>
      <c r="B27" s="53"/>
      <c r="C27" s="53"/>
      <c r="D27" s="53"/>
      <c r="E27" s="53"/>
      <c r="F27" s="53"/>
      <c r="G27" s="53"/>
      <c r="H27" s="53"/>
      <c r="I27" s="53"/>
      <c r="J27" s="53"/>
      <c r="K27" s="53"/>
      <c r="L27" s="53"/>
      <c r="M27" s="53"/>
    </row>
    <row r="28" spans="1:13" x14ac:dyDescent="0.25">
      <c r="A28" s="54" t="s">
        <v>35</v>
      </c>
      <c r="B28" s="2">
        <v>7.8</v>
      </c>
      <c r="C28" s="2">
        <v>10.5</v>
      </c>
      <c r="D28" s="2">
        <v>28.8</v>
      </c>
      <c r="E28" s="53"/>
      <c r="F28" s="2">
        <v>20.8</v>
      </c>
      <c r="G28" s="2">
        <v>19.8</v>
      </c>
      <c r="H28" s="2">
        <v>4.0999999999999996</v>
      </c>
      <c r="I28" s="2">
        <v>24</v>
      </c>
      <c r="J28" s="2">
        <v>30.7</v>
      </c>
      <c r="K28" s="53"/>
      <c r="L28" s="53"/>
      <c r="M28" s="2">
        <v>15.5</v>
      </c>
    </row>
    <row r="29" spans="1:13" x14ac:dyDescent="0.25">
      <c r="A29" s="54" t="s">
        <v>37</v>
      </c>
      <c r="B29" s="2">
        <v>10.8</v>
      </c>
      <c r="C29" s="2">
        <v>14.5</v>
      </c>
      <c r="D29" s="2">
        <v>15</v>
      </c>
      <c r="E29" s="53"/>
      <c r="F29" s="2">
        <v>19.8</v>
      </c>
      <c r="G29" s="2">
        <v>18.7</v>
      </c>
      <c r="H29" s="2">
        <v>17.8</v>
      </c>
      <c r="I29" s="2">
        <v>7.3</v>
      </c>
      <c r="J29" s="2">
        <v>16.899999999999999</v>
      </c>
      <c r="K29" s="53"/>
      <c r="L29" s="2">
        <v>15.2</v>
      </c>
      <c r="M29" s="53"/>
    </row>
  </sheetData>
  <conditionalFormatting sqref="A1">
    <cfRule type="cellIs" dxfId="7" priority="3" operator="equal">
      <formula>"Softball"</formula>
    </cfRule>
    <cfRule type="cellIs" dxfId="6" priority="4" operator="equal">
      <formula>"Baseball"</formula>
    </cfRule>
  </conditionalFormatting>
  <conditionalFormatting sqref="A17">
    <cfRule type="cellIs" dxfId="5" priority="1" operator="equal">
      <formula>"Softball"</formula>
    </cfRule>
    <cfRule type="cellIs" dxfId="4" priority="2" operator="equal">
      <formula>"Baseball"</formula>
    </cfRule>
  </conditionalFormatting>
  <pageMargins left="0.7" right="0.7" top="0.75" bottom="0.75" header="0.3" footer="0.3"/>
  <pageSetup orientation="landscape" r:id="rId1"/>
  <headerFooter>
    <oddHeader>&amp;F</oddHeader>
    <oddFooter>&amp;L&amp;A&amp;C&amp;D&amp;RPage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54"/>
  <sheetViews>
    <sheetView zoomScale="90" zoomScaleNormal="90" workbookViewId="0">
      <pane xSplit="1" ySplit="11" topLeftCell="B99" activePane="bottomRight" state="frozen"/>
      <selection pane="topRight" activeCell="B1" sqref="B1"/>
      <selection pane="bottomLeft" activeCell="A12" sqref="A12"/>
      <selection pane="bottomRight" activeCell="E113" sqref="E113"/>
    </sheetView>
  </sheetViews>
  <sheetFormatPr defaultColWidth="9.140625" defaultRowHeight="15" x14ac:dyDescent="0.25"/>
  <cols>
    <col min="1" max="1" width="38.7109375" style="55" customWidth="1"/>
    <col min="2" max="2" width="25.7109375" style="55" customWidth="1"/>
    <col min="3" max="3" width="18.7109375" style="55" customWidth="1"/>
    <col min="4" max="4" width="30.42578125" style="55" bestFit="1" customWidth="1"/>
    <col min="5" max="5" width="40.7109375" style="55" customWidth="1"/>
    <col min="6" max="16384" width="9.140625" style="55"/>
  </cols>
  <sheetData>
    <row r="1" spans="1:5" ht="50.1" customHeight="1" x14ac:dyDescent="0.25">
      <c r="A1" s="191" t="s">
        <v>218</v>
      </c>
      <c r="B1" s="192"/>
      <c r="C1" s="192"/>
      <c r="D1" s="192"/>
      <c r="E1" s="192"/>
    </row>
    <row r="2" spans="1:5" s="58" customFormat="1" ht="15.75" x14ac:dyDescent="0.25">
      <c r="A2" s="57" t="s">
        <v>223</v>
      </c>
      <c r="B2" s="57" t="s">
        <v>224</v>
      </c>
      <c r="C2" s="57" t="s">
        <v>225</v>
      </c>
      <c r="D2" s="57" t="s">
        <v>243</v>
      </c>
      <c r="E2" s="57" t="s">
        <v>226</v>
      </c>
    </row>
    <row r="3" spans="1:5" x14ac:dyDescent="0.25">
      <c r="A3" s="56" t="s">
        <v>227</v>
      </c>
      <c r="B3" s="56" t="s">
        <v>206</v>
      </c>
      <c r="C3" s="56" t="s">
        <v>207</v>
      </c>
      <c r="D3" s="56"/>
      <c r="E3" s="56" t="s">
        <v>208</v>
      </c>
    </row>
    <row r="4" spans="1:5" x14ac:dyDescent="0.25">
      <c r="A4" s="56" t="s">
        <v>209</v>
      </c>
      <c r="B4" s="56" t="s">
        <v>147</v>
      </c>
      <c r="C4" s="56" t="s">
        <v>210</v>
      </c>
      <c r="D4" s="56"/>
      <c r="E4" s="56" t="s">
        <v>211</v>
      </c>
    </row>
    <row r="5" spans="1:5" x14ac:dyDescent="0.25">
      <c r="A5" s="56" t="s">
        <v>219</v>
      </c>
      <c r="B5" s="56" t="s">
        <v>148</v>
      </c>
      <c r="C5" s="56" t="s">
        <v>229</v>
      </c>
      <c r="D5" s="56"/>
      <c r="E5" s="56" t="s">
        <v>228</v>
      </c>
    </row>
    <row r="6" spans="1:5" x14ac:dyDescent="0.25">
      <c r="A6" s="56" t="s">
        <v>212</v>
      </c>
      <c r="B6" s="56" t="s">
        <v>213</v>
      </c>
      <c r="C6" s="56" t="s">
        <v>214</v>
      </c>
      <c r="D6" s="56"/>
      <c r="E6" s="56" t="s">
        <v>215</v>
      </c>
    </row>
    <row r="7" spans="1:5" x14ac:dyDescent="0.25">
      <c r="A7" s="56" t="s">
        <v>222</v>
      </c>
      <c r="B7" s="56" t="s">
        <v>149</v>
      </c>
      <c r="C7" s="56" t="s">
        <v>220</v>
      </c>
      <c r="D7" s="56"/>
      <c r="E7" s="56" t="s">
        <v>221</v>
      </c>
    </row>
    <row r="8" spans="1:5" x14ac:dyDescent="0.25">
      <c r="A8" s="56" t="s">
        <v>216</v>
      </c>
      <c r="B8" s="56"/>
      <c r="C8" s="56"/>
      <c r="D8" s="56"/>
      <c r="E8" s="56" t="s">
        <v>217</v>
      </c>
    </row>
    <row r="11" spans="1:5" ht="31.5" customHeight="1" x14ac:dyDescent="0.25">
      <c r="A11" s="193" t="s">
        <v>244</v>
      </c>
      <c r="B11" s="194"/>
      <c r="C11" s="194"/>
      <c r="D11" s="194"/>
      <c r="E11" s="195"/>
    </row>
    <row r="12" spans="1:5" ht="15.75" x14ac:dyDescent="0.25">
      <c r="A12" s="59"/>
      <c r="B12" s="60"/>
      <c r="C12" s="61"/>
      <c r="D12" s="61"/>
      <c r="E12" s="61"/>
    </row>
    <row r="13" spans="1:5" ht="15.75" x14ac:dyDescent="0.25">
      <c r="A13" s="59" t="s">
        <v>47</v>
      </c>
      <c r="B13" s="60"/>
      <c r="C13" s="62"/>
      <c r="D13" s="62"/>
      <c r="E13" s="62"/>
    </row>
    <row r="14" spans="1:5" x14ac:dyDescent="0.25">
      <c r="A14" s="62" t="s">
        <v>230</v>
      </c>
      <c r="B14" s="56" t="s">
        <v>231</v>
      </c>
      <c r="C14" s="62" t="s">
        <v>232</v>
      </c>
      <c r="D14" s="62" t="s">
        <v>233</v>
      </c>
      <c r="E14" s="62" t="s">
        <v>234</v>
      </c>
    </row>
    <row r="15" spans="1:5" x14ac:dyDescent="0.25">
      <c r="A15" s="90" t="s">
        <v>448</v>
      </c>
      <c r="B15" s="56" t="s">
        <v>543</v>
      </c>
      <c r="C15" s="62" t="s">
        <v>544</v>
      </c>
      <c r="D15" s="62"/>
      <c r="E15" s="62" t="s">
        <v>545</v>
      </c>
    </row>
    <row r="16" spans="1:5" x14ac:dyDescent="0.25">
      <c r="A16" s="90" t="s">
        <v>449</v>
      </c>
      <c r="B16" s="56" t="s">
        <v>546</v>
      </c>
      <c r="C16" s="62" t="s">
        <v>547</v>
      </c>
      <c r="D16" s="62"/>
      <c r="E16" s="62" t="s">
        <v>548</v>
      </c>
    </row>
    <row r="17" spans="1:5" x14ac:dyDescent="0.25">
      <c r="A17" s="90" t="s">
        <v>485</v>
      </c>
      <c r="B17" s="56" t="s">
        <v>231</v>
      </c>
      <c r="C17" s="62" t="s">
        <v>232</v>
      </c>
      <c r="D17" s="62"/>
      <c r="E17" s="62" t="s">
        <v>549</v>
      </c>
    </row>
    <row r="18" spans="1:5" x14ac:dyDescent="0.25">
      <c r="A18" s="90" t="s">
        <v>486</v>
      </c>
      <c r="B18" s="56" t="s">
        <v>550</v>
      </c>
      <c r="C18" s="62" t="s">
        <v>551</v>
      </c>
      <c r="D18" s="62"/>
      <c r="E18" s="62" t="s">
        <v>552</v>
      </c>
    </row>
    <row r="19" spans="1:5" x14ac:dyDescent="0.25">
      <c r="A19" s="90" t="s">
        <v>540</v>
      </c>
      <c r="B19" s="56" t="s">
        <v>553</v>
      </c>
      <c r="C19" s="62" t="s">
        <v>554</v>
      </c>
      <c r="D19" s="62"/>
      <c r="E19" s="62" t="s">
        <v>555</v>
      </c>
    </row>
    <row r="20" spans="1:5" x14ac:dyDescent="0.25">
      <c r="A20" s="90" t="s">
        <v>541</v>
      </c>
      <c r="B20" s="56" t="s">
        <v>556</v>
      </c>
      <c r="C20" s="62" t="s">
        <v>557</v>
      </c>
      <c r="D20" s="62"/>
      <c r="E20" s="62" t="s">
        <v>558</v>
      </c>
    </row>
    <row r="21" spans="1:5" x14ac:dyDescent="0.25">
      <c r="A21" s="90" t="s">
        <v>514</v>
      </c>
      <c r="B21" s="56" t="s">
        <v>553</v>
      </c>
      <c r="C21" s="62" t="s">
        <v>554</v>
      </c>
      <c r="D21" s="62"/>
      <c r="E21" s="62" t="s">
        <v>555</v>
      </c>
    </row>
    <row r="22" spans="1:5" x14ac:dyDescent="0.25">
      <c r="A22" s="90" t="s">
        <v>542</v>
      </c>
      <c r="B22" s="56" t="s">
        <v>559</v>
      </c>
      <c r="C22" s="62" t="s">
        <v>560</v>
      </c>
      <c r="D22" s="62"/>
      <c r="E22" s="62" t="s">
        <v>561</v>
      </c>
    </row>
    <row r="23" spans="1:5" ht="15.75" x14ac:dyDescent="0.25">
      <c r="A23" s="62"/>
      <c r="B23" s="60"/>
      <c r="C23" s="62"/>
      <c r="D23" s="62"/>
      <c r="E23" s="62"/>
    </row>
    <row r="24" spans="1:5" ht="15.75" x14ac:dyDescent="0.25">
      <c r="A24" s="61" t="s">
        <v>55</v>
      </c>
      <c r="B24" s="60"/>
      <c r="C24" s="62"/>
      <c r="D24" s="62"/>
      <c r="E24" s="62"/>
    </row>
    <row r="25" spans="1:5" x14ac:dyDescent="0.25">
      <c r="A25" s="62" t="s">
        <v>230</v>
      </c>
      <c r="B25" s="92" t="s">
        <v>612</v>
      </c>
      <c r="C25" s="62" t="s">
        <v>623</v>
      </c>
      <c r="D25" s="62"/>
      <c r="E25" s="62" t="s">
        <v>613</v>
      </c>
    </row>
    <row r="26" spans="1:5" x14ac:dyDescent="0.25">
      <c r="A26" s="90" t="s">
        <v>450</v>
      </c>
      <c r="B26" s="92" t="s">
        <v>614</v>
      </c>
      <c r="C26" s="62" t="s">
        <v>615</v>
      </c>
      <c r="D26" s="62"/>
      <c r="E26" s="62" t="s">
        <v>616</v>
      </c>
    </row>
    <row r="27" spans="1:5" x14ac:dyDescent="0.25">
      <c r="A27" s="90" t="s">
        <v>448</v>
      </c>
      <c r="B27" s="92" t="s">
        <v>612</v>
      </c>
      <c r="C27" s="62" t="s">
        <v>623</v>
      </c>
      <c r="D27" s="62"/>
      <c r="E27" s="62" t="s">
        <v>613</v>
      </c>
    </row>
    <row r="28" spans="1:5" x14ac:dyDescent="0.25">
      <c r="A28" s="90" t="s">
        <v>449</v>
      </c>
      <c r="B28" s="92" t="s">
        <v>620</v>
      </c>
      <c r="C28" s="62" t="s">
        <v>621</v>
      </c>
      <c r="D28" s="62"/>
      <c r="E28" s="62" t="s">
        <v>622</v>
      </c>
    </row>
    <row r="29" spans="1:5" x14ac:dyDescent="0.25">
      <c r="A29" s="90" t="s">
        <v>485</v>
      </c>
      <c r="B29" s="92" t="s">
        <v>617</v>
      </c>
      <c r="C29" s="62" t="s">
        <v>618</v>
      </c>
      <c r="D29" s="62"/>
      <c r="E29" s="62" t="s">
        <v>619</v>
      </c>
    </row>
    <row r="30" spans="1:5" x14ac:dyDescent="0.25">
      <c r="A30" s="90" t="s">
        <v>486</v>
      </c>
      <c r="B30" s="92" t="s">
        <v>614</v>
      </c>
      <c r="C30" s="62" t="s">
        <v>615</v>
      </c>
      <c r="D30" s="62"/>
      <c r="E30" s="62" t="s">
        <v>616</v>
      </c>
    </row>
    <row r="31" spans="1:5" x14ac:dyDescent="0.25">
      <c r="A31" s="90" t="s">
        <v>540</v>
      </c>
      <c r="B31" s="92" t="s">
        <v>614</v>
      </c>
      <c r="C31" s="62" t="s">
        <v>615</v>
      </c>
      <c r="D31" s="62"/>
      <c r="E31" s="62" t="s">
        <v>616</v>
      </c>
    </row>
    <row r="32" spans="1:5" x14ac:dyDescent="0.25">
      <c r="A32" s="90" t="s">
        <v>514</v>
      </c>
      <c r="B32" s="92" t="s">
        <v>624</v>
      </c>
      <c r="C32" s="62" t="s">
        <v>623</v>
      </c>
      <c r="D32" s="62"/>
      <c r="E32" s="62" t="s">
        <v>629</v>
      </c>
    </row>
    <row r="33" spans="1:5" x14ac:dyDescent="0.25">
      <c r="A33" s="90" t="s">
        <v>542</v>
      </c>
      <c r="B33" s="92" t="s">
        <v>625</v>
      </c>
      <c r="C33" s="62" t="s">
        <v>627</v>
      </c>
      <c r="D33" s="62"/>
      <c r="E33" s="62" t="s">
        <v>630</v>
      </c>
    </row>
    <row r="34" spans="1:5" x14ac:dyDescent="0.25">
      <c r="A34" s="90" t="s">
        <v>487</v>
      </c>
      <c r="B34" s="92" t="s">
        <v>626</v>
      </c>
      <c r="C34" s="62" t="s">
        <v>628</v>
      </c>
      <c r="D34" s="62"/>
      <c r="E34" s="62" t="s">
        <v>631</v>
      </c>
    </row>
    <row r="35" spans="1:5" x14ac:dyDescent="0.25">
      <c r="A35" s="62"/>
      <c r="B35" s="56"/>
      <c r="C35" s="62"/>
      <c r="D35" s="62"/>
      <c r="E35" s="62"/>
    </row>
    <row r="36" spans="1:5" ht="15.75" x14ac:dyDescent="0.25">
      <c r="A36" s="61" t="s">
        <v>56</v>
      </c>
      <c r="B36" s="56"/>
      <c r="C36" s="62"/>
      <c r="D36" s="62"/>
      <c r="E36" s="62"/>
    </row>
    <row r="37" spans="1:5" x14ac:dyDescent="0.25">
      <c r="A37" s="56" t="s">
        <v>230</v>
      </c>
      <c r="B37" s="56" t="s">
        <v>678</v>
      </c>
      <c r="C37" s="62" t="s">
        <v>679</v>
      </c>
      <c r="D37" s="62"/>
      <c r="E37" s="62" t="s">
        <v>680</v>
      </c>
    </row>
    <row r="38" spans="1:5" x14ac:dyDescent="0.25">
      <c r="A38" s="93" t="s">
        <v>448</v>
      </c>
      <c r="B38" s="56" t="s">
        <v>692</v>
      </c>
      <c r="C38" s="62" t="s">
        <v>709</v>
      </c>
      <c r="D38" s="62"/>
      <c r="E38" s="62" t="s">
        <v>726</v>
      </c>
    </row>
    <row r="39" spans="1:5" x14ac:dyDescent="0.25">
      <c r="A39" s="93" t="s">
        <v>415</v>
      </c>
      <c r="B39" s="56" t="s">
        <v>693</v>
      </c>
      <c r="C39" s="62" t="s">
        <v>710</v>
      </c>
      <c r="D39" s="62"/>
      <c r="E39" s="62" t="s">
        <v>727</v>
      </c>
    </row>
    <row r="40" spans="1:5" x14ac:dyDescent="0.25">
      <c r="A40" s="93" t="s">
        <v>415</v>
      </c>
      <c r="B40" s="56" t="s">
        <v>694</v>
      </c>
      <c r="C40" s="62" t="s">
        <v>711</v>
      </c>
      <c r="D40" s="62"/>
      <c r="E40" s="62" t="s">
        <v>728</v>
      </c>
    </row>
    <row r="41" spans="1:5" x14ac:dyDescent="0.25">
      <c r="A41" s="93" t="s">
        <v>449</v>
      </c>
      <c r="B41" s="56" t="s">
        <v>695</v>
      </c>
      <c r="C41" s="62" t="s">
        <v>712</v>
      </c>
      <c r="D41" s="62"/>
      <c r="E41" s="62" t="s">
        <v>729</v>
      </c>
    </row>
    <row r="42" spans="1:5" x14ac:dyDescent="0.25">
      <c r="A42" s="93" t="s">
        <v>416</v>
      </c>
      <c r="B42" s="56" t="s">
        <v>696</v>
      </c>
      <c r="C42" s="62" t="s">
        <v>713</v>
      </c>
      <c r="D42" s="62"/>
      <c r="E42" s="62" t="s">
        <v>730</v>
      </c>
    </row>
    <row r="43" spans="1:5" x14ac:dyDescent="0.25">
      <c r="A43" s="93" t="s">
        <v>416</v>
      </c>
      <c r="B43" s="56" t="s">
        <v>697</v>
      </c>
      <c r="C43" s="62" t="s">
        <v>714</v>
      </c>
      <c r="D43" s="62"/>
      <c r="E43" s="62" t="s">
        <v>731</v>
      </c>
    </row>
    <row r="44" spans="1:5" x14ac:dyDescent="0.25">
      <c r="A44" s="93" t="s">
        <v>485</v>
      </c>
      <c r="B44" s="56" t="s">
        <v>678</v>
      </c>
      <c r="C44" s="62" t="s">
        <v>679</v>
      </c>
      <c r="D44" s="62"/>
      <c r="E44" s="62" t="s">
        <v>732</v>
      </c>
    </row>
    <row r="45" spans="1:5" x14ac:dyDescent="0.25">
      <c r="A45" s="93" t="s">
        <v>417</v>
      </c>
      <c r="B45" s="56" t="s">
        <v>698</v>
      </c>
      <c r="C45" s="62" t="s">
        <v>715</v>
      </c>
      <c r="D45" s="62"/>
      <c r="E45" s="62" t="s">
        <v>733</v>
      </c>
    </row>
    <row r="46" spans="1:5" x14ac:dyDescent="0.25">
      <c r="A46" s="93" t="s">
        <v>417</v>
      </c>
      <c r="B46" s="56" t="s">
        <v>699</v>
      </c>
      <c r="C46" s="62" t="s">
        <v>716</v>
      </c>
      <c r="D46" s="62"/>
      <c r="E46" s="62" t="s">
        <v>734</v>
      </c>
    </row>
    <row r="47" spans="1:5" x14ac:dyDescent="0.25">
      <c r="A47" s="93" t="s">
        <v>486</v>
      </c>
      <c r="B47" s="56" t="s">
        <v>700</v>
      </c>
      <c r="C47" s="62" t="s">
        <v>717</v>
      </c>
      <c r="D47" s="62"/>
      <c r="E47" s="62" t="s">
        <v>735</v>
      </c>
    </row>
    <row r="48" spans="1:5" x14ac:dyDescent="0.25">
      <c r="A48" s="93" t="s">
        <v>419</v>
      </c>
      <c r="B48" s="56" t="s">
        <v>701</v>
      </c>
      <c r="C48" s="62" t="s">
        <v>718</v>
      </c>
      <c r="D48" s="62"/>
      <c r="E48" s="62" t="s">
        <v>736</v>
      </c>
    </row>
    <row r="49" spans="1:5" x14ac:dyDescent="0.25">
      <c r="A49" s="93" t="s">
        <v>419</v>
      </c>
      <c r="B49" s="56" t="s">
        <v>702</v>
      </c>
      <c r="C49" s="62" t="s">
        <v>719</v>
      </c>
      <c r="D49" s="62"/>
      <c r="E49" s="62" t="s">
        <v>737</v>
      </c>
    </row>
    <row r="50" spans="1:5" x14ac:dyDescent="0.25">
      <c r="A50" s="93" t="s">
        <v>540</v>
      </c>
      <c r="B50" s="56" t="s">
        <v>703</v>
      </c>
      <c r="C50" s="62" t="s">
        <v>720</v>
      </c>
      <c r="D50" s="62"/>
      <c r="E50" s="62" t="s">
        <v>738</v>
      </c>
    </row>
    <row r="51" spans="1:5" x14ac:dyDescent="0.25">
      <c r="A51" s="93" t="s">
        <v>690</v>
      </c>
      <c r="B51" s="56" t="s">
        <v>704</v>
      </c>
      <c r="C51" s="62" t="s">
        <v>721</v>
      </c>
      <c r="D51" s="62"/>
      <c r="E51" s="62" t="s">
        <v>739</v>
      </c>
    </row>
    <row r="52" spans="1:5" x14ac:dyDescent="0.25">
      <c r="A52" s="93" t="s">
        <v>690</v>
      </c>
      <c r="B52" s="56" t="s">
        <v>705</v>
      </c>
      <c r="C52" s="62" t="s">
        <v>722</v>
      </c>
      <c r="D52" s="62"/>
      <c r="E52" s="62"/>
    </row>
    <row r="53" spans="1:5" x14ac:dyDescent="0.25">
      <c r="A53" s="93" t="s">
        <v>488</v>
      </c>
      <c r="B53" s="56" t="s">
        <v>706</v>
      </c>
      <c r="C53" s="62" t="s">
        <v>723</v>
      </c>
      <c r="D53" s="62"/>
      <c r="E53" s="62" t="s">
        <v>740</v>
      </c>
    </row>
    <row r="54" spans="1:5" x14ac:dyDescent="0.25">
      <c r="A54" s="93" t="s">
        <v>691</v>
      </c>
      <c r="B54" s="56" t="s">
        <v>707</v>
      </c>
      <c r="C54" s="62" t="s">
        <v>724</v>
      </c>
      <c r="D54" s="62"/>
      <c r="E54" s="62" t="s">
        <v>741</v>
      </c>
    </row>
    <row r="55" spans="1:5" x14ac:dyDescent="0.25">
      <c r="A55" s="93" t="s">
        <v>691</v>
      </c>
      <c r="B55" s="56" t="s">
        <v>708</v>
      </c>
      <c r="C55" s="62" t="s">
        <v>725</v>
      </c>
      <c r="D55" s="62"/>
      <c r="E55" s="62" t="s">
        <v>742</v>
      </c>
    </row>
    <row r="56" spans="1:5" x14ac:dyDescent="0.25">
      <c r="A56" s="56"/>
      <c r="B56" s="56"/>
      <c r="C56" s="62"/>
      <c r="D56" s="62"/>
      <c r="E56" s="62"/>
    </row>
    <row r="57" spans="1:5" ht="15.75" x14ac:dyDescent="0.25">
      <c r="A57" s="61" t="s">
        <v>54</v>
      </c>
      <c r="B57" s="56"/>
      <c r="C57" s="62"/>
      <c r="D57" s="62"/>
      <c r="E57" s="62"/>
    </row>
    <row r="58" spans="1:5" x14ac:dyDescent="0.25">
      <c r="A58" s="62" t="s">
        <v>230</v>
      </c>
      <c r="B58" s="56" t="s">
        <v>632</v>
      </c>
      <c r="C58" s="56" t="s">
        <v>633</v>
      </c>
      <c r="D58" s="56"/>
      <c r="E58" s="56" t="s">
        <v>634</v>
      </c>
    </row>
    <row r="59" spans="1:5" x14ac:dyDescent="0.25">
      <c r="A59" s="90" t="s">
        <v>448</v>
      </c>
      <c r="B59" s="56" t="s">
        <v>640</v>
      </c>
      <c r="C59" s="56" t="s">
        <v>653</v>
      </c>
      <c r="D59" s="56"/>
      <c r="E59" s="56" t="s">
        <v>666</v>
      </c>
    </row>
    <row r="60" spans="1:5" x14ac:dyDescent="0.25">
      <c r="A60" s="90" t="s">
        <v>415</v>
      </c>
      <c r="B60" s="56" t="s">
        <v>641</v>
      </c>
      <c r="C60" s="56" t="s">
        <v>654</v>
      </c>
      <c r="D60" s="56"/>
      <c r="E60" s="56" t="s">
        <v>667</v>
      </c>
    </row>
    <row r="61" spans="1:5" x14ac:dyDescent="0.25">
      <c r="A61" s="90" t="s">
        <v>449</v>
      </c>
      <c r="B61" s="56" t="s">
        <v>642</v>
      </c>
      <c r="C61" s="56" t="s">
        <v>655</v>
      </c>
      <c r="D61" s="56"/>
      <c r="E61" s="56" t="s">
        <v>668</v>
      </c>
    </row>
    <row r="62" spans="1:5" x14ac:dyDescent="0.25">
      <c r="A62" s="90" t="s">
        <v>416</v>
      </c>
      <c r="B62" s="56" t="s">
        <v>643</v>
      </c>
      <c r="C62" s="56" t="s">
        <v>656</v>
      </c>
      <c r="D62" s="56"/>
      <c r="E62" s="116" t="s">
        <v>669</v>
      </c>
    </row>
    <row r="63" spans="1:5" x14ac:dyDescent="0.25">
      <c r="A63" s="90" t="s">
        <v>416</v>
      </c>
      <c r="B63" s="56" t="s">
        <v>644</v>
      </c>
      <c r="C63" s="56" t="s">
        <v>657</v>
      </c>
      <c r="D63" s="56"/>
      <c r="E63" s="116" t="s">
        <v>670</v>
      </c>
    </row>
    <row r="64" spans="1:5" x14ac:dyDescent="0.25">
      <c r="A64" s="90" t="s">
        <v>485</v>
      </c>
      <c r="B64" s="56" t="s">
        <v>645</v>
      </c>
      <c r="C64" s="56" t="s">
        <v>658</v>
      </c>
      <c r="D64" s="56"/>
      <c r="E64" s="56" t="s">
        <v>671</v>
      </c>
    </row>
    <row r="65" spans="1:5" s="115" customFormat="1" x14ac:dyDescent="0.25">
      <c r="A65" s="118" t="s">
        <v>840</v>
      </c>
      <c r="B65" s="116" t="s">
        <v>838</v>
      </c>
      <c r="C65" s="116"/>
      <c r="D65" s="116"/>
      <c r="E65" s="116" t="s">
        <v>839</v>
      </c>
    </row>
    <row r="66" spans="1:5" x14ac:dyDescent="0.25">
      <c r="A66" s="90" t="s">
        <v>635</v>
      </c>
      <c r="B66" s="56" t="s">
        <v>646</v>
      </c>
      <c r="C66" s="56" t="s">
        <v>659</v>
      </c>
      <c r="D66" s="56"/>
      <c r="E66" s="116" t="s">
        <v>251</v>
      </c>
    </row>
    <row r="67" spans="1:5" x14ac:dyDescent="0.25">
      <c r="A67" s="90" t="s">
        <v>636</v>
      </c>
      <c r="B67" s="56" t="s">
        <v>647</v>
      </c>
      <c r="C67" s="56" t="s">
        <v>660</v>
      </c>
      <c r="D67" s="56"/>
      <c r="E67" s="116" t="s">
        <v>672</v>
      </c>
    </row>
    <row r="68" spans="1:5" x14ac:dyDescent="0.25">
      <c r="A68" s="90" t="s">
        <v>636</v>
      </c>
      <c r="B68" s="56" t="s">
        <v>648</v>
      </c>
      <c r="C68" s="56" t="s">
        <v>661</v>
      </c>
      <c r="D68" s="56"/>
      <c r="E68" s="116" t="s">
        <v>673</v>
      </c>
    </row>
    <row r="69" spans="1:5" x14ac:dyDescent="0.25">
      <c r="A69" s="90" t="s">
        <v>637</v>
      </c>
      <c r="B69" s="56" t="s">
        <v>649</v>
      </c>
      <c r="C69" s="56" t="s">
        <v>662</v>
      </c>
      <c r="D69" s="56"/>
      <c r="E69" s="116" t="s">
        <v>674</v>
      </c>
    </row>
    <row r="70" spans="1:5" x14ac:dyDescent="0.25">
      <c r="A70" s="90" t="s">
        <v>638</v>
      </c>
      <c r="B70" s="56" t="s">
        <v>650</v>
      </c>
      <c r="C70" s="56" t="s">
        <v>663</v>
      </c>
      <c r="D70" s="56"/>
      <c r="E70" s="116" t="s">
        <v>675</v>
      </c>
    </row>
    <row r="71" spans="1:5" x14ac:dyDescent="0.25">
      <c r="A71" s="90" t="s">
        <v>638</v>
      </c>
      <c r="B71" s="56" t="s">
        <v>651</v>
      </c>
      <c r="C71" s="56" t="s">
        <v>664</v>
      </c>
      <c r="D71" s="56"/>
      <c r="E71" s="116" t="s">
        <v>676</v>
      </c>
    </row>
    <row r="72" spans="1:5" x14ac:dyDescent="0.25">
      <c r="A72" s="90" t="s">
        <v>639</v>
      </c>
      <c r="B72" s="56" t="s">
        <v>652</v>
      </c>
      <c r="C72" s="56" t="s">
        <v>665</v>
      </c>
      <c r="D72" s="56"/>
      <c r="E72" s="116" t="s">
        <v>677</v>
      </c>
    </row>
    <row r="73" spans="1:5" x14ac:dyDescent="0.25">
      <c r="A73" s="62"/>
      <c r="B73" s="56"/>
      <c r="C73" s="56"/>
      <c r="D73" s="56"/>
      <c r="E73" s="56"/>
    </row>
    <row r="74" spans="1:5" ht="15.75" x14ac:dyDescent="0.25">
      <c r="A74" s="61" t="s">
        <v>34</v>
      </c>
      <c r="B74" s="56"/>
      <c r="C74" s="56"/>
      <c r="D74" s="56"/>
      <c r="E74" s="56"/>
    </row>
    <row r="75" spans="1:5" x14ac:dyDescent="0.25">
      <c r="A75" s="62" t="s">
        <v>230</v>
      </c>
      <c r="B75" s="56" t="s">
        <v>683</v>
      </c>
      <c r="C75" s="56" t="s">
        <v>563</v>
      </c>
      <c r="D75" s="56"/>
      <c r="E75" s="56" t="s">
        <v>564</v>
      </c>
    </row>
    <row r="76" spans="1:5" x14ac:dyDescent="0.25">
      <c r="A76" s="90" t="s">
        <v>448</v>
      </c>
      <c r="B76" s="56" t="s">
        <v>565</v>
      </c>
      <c r="C76" s="56" t="s">
        <v>571</v>
      </c>
      <c r="D76" s="56"/>
      <c r="E76" s="56" t="s">
        <v>577</v>
      </c>
    </row>
    <row r="77" spans="1:5" x14ac:dyDescent="0.25">
      <c r="A77" s="90" t="s">
        <v>449</v>
      </c>
      <c r="B77" s="56" t="s">
        <v>566</v>
      </c>
      <c r="C77" s="56" t="s">
        <v>572</v>
      </c>
      <c r="D77" s="56"/>
      <c r="E77" s="56" t="s">
        <v>578</v>
      </c>
    </row>
    <row r="78" spans="1:5" x14ac:dyDescent="0.25">
      <c r="A78" s="90" t="s">
        <v>485</v>
      </c>
      <c r="B78" s="56" t="s">
        <v>567</v>
      </c>
      <c r="C78" s="56" t="s">
        <v>573</v>
      </c>
      <c r="D78" s="56"/>
      <c r="E78" s="56" t="s">
        <v>579</v>
      </c>
    </row>
    <row r="79" spans="1:5" x14ac:dyDescent="0.25">
      <c r="A79" s="90" t="s">
        <v>486</v>
      </c>
      <c r="B79" s="56" t="s">
        <v>568</v>
      </c>
      <c r="C79" s="56" t="s">
        <v>574</v>
      </c>
      <c r="D79" s="56"/>
      <c r="E79" s="56" t="s">
        <v>580</v>
      </c>
    </row>
    <row r="80" spans="1:5" x14ac:dyDescent="0.25">
      <c r="A80" s="90" t="s">
        <v>487</v>
      </c>
      <c r="B80" s="56" t="s">
        <v>569</v>
      </c>
      <c r="C80" s="56" t="s">
        <v>575</v>
      </c>
      <c r="D80" s="56"/>
      <c r="E80" s="56" t="s">
        <v>581</v>
      </c>
    </row>
    <row r="81" spans="1:5" x14ac:dyDescent="0.25">
      <c r="A81" s="90" t="s">
        <v>488</v>
      </c>
      <c r="B81" s="56" t="s">
        <v>570</v>
      </c>
      <c r="C81" s="56" t="s">
        <v>576</v>
      </c>
      <c r="D81" s="56"/>
      <c r="E81" s="56" t="s">
        <v>582</v>
      </c>
    </row>
    <row r="82" spans="1:5" x14ac:dyDescent="0.25">
      <c r="A82" s="62"/>
      <c r="B82" s="56"/>
      <c r="C82" s="56"/>
      <c r="D82" s="56"/>
      <c r="E82" s="56"/>
    </row>
    <row r="83" spans="1:5" ht="15.75" x14ac:dyDescent="0.25">
      <c r="A83" s="61" t="s">
        <v>58</v>
      </c>
      <c r="B83" s="56"/>
      <c r="C83" s="56"/>
      <c r="D83" s="56"/>
      <c r="E83" s="56"/>
    </row>
    <row r="84" spans="1:5" x14ac:dyDescent="0.25">
      <c r="A84" s="62" t="s">
        <v>230</v>
      </c>
      <c r="B84" s="56" t="s">
        <v>583</v>
      </c>
      <c r="C84" s="56" t="s">
        <v>584</v>
      </c>
      <c r="D84" s="56"/>
      <c r="E84" s="56" t="s">
        <v>585</v>
      </c>
    </row>
    <row r="85" spans="1:5" x14ac:dyDescent="0.25">
      <c r="A85" s="90" t="s">
        <v>586</v>
      </c>
      <c r="B85" s="56" t="s">
        <v>588</v>
      </c>
      <c r="C85" s="56" t="s">
        <v>596</v>
      </c>
      <c r="D85" s="56"/>
      <c r="E85" s="56" t="s">
        <v>604</v>
      </c>
    </row>
    <row r="86" spans="1:5" x14ac:dyDescent="0.25">
      <c r="A86" s="90" t="s">
        <v>587</v>
      </c>
      <c r="B86" s="56" t="s">
        <v>589</v>
      </c>
      <c r="C86" s="56" t="s">
        <v>597</v>
      </c>
      <c r="D86" s="56"/>
      <c r="E86" s="56" t="s">
        <v>605</v>
      </c>
    </row>
    <row r="87" spans="1:5" x14ac:dyDescent="0.25">
      <c r="A87" s="90" t="s">
        <v>449</v>
      </c>
      <c r="B87" s="56" t="s">
        <v>583</v>
      </c>
      <c r="C87" s="56" t="s">
        <v>584</v>
      </c>
      <c r="D87" s="56"/>
      <c r="E87" s="56" t="s">
        <v>585</v>
      </c>
    </row>
    <row r="88" spans="1:5" x14ac:dyDescent="0.25">
      <c r="A88" s="90" t="s">
        <v>485</v>
      </c>
      <c r="B88" s="56" t="s">
        <v>590</v>
      </c>
      <c r="C88" s="56" t="s">
        <v>598</v>
      </c>
      <c r="D88" s="56"/>
      <c r="E88" s="56" t="s">
        <v>606</v>
      </c>
    </row>
    <row r="89" spans="1:5" x14ac:dyDescent="0.25">
      <c r="A89" s="90" t="s">
        <v>486</v>
      </c>
      <c r="B89" s="56" t="s">
        <v>591</v>
      </c>
      <c r="C89" s="56" t="s">
        <v>599</v>
      </c>
      <c r="D89" s="56"/>
      <c r="E89" s="56" t="s">
        <v>607</v>
      </c>
    </row>
    <row r="90" spans="1:5" x14ac:dyDescent="0.25">
      <c r="A90" s="90" t="s">
        <v>514</v>
      </c>
      <c r="B90" s="56" t="s">
        <v>592</v>
      </c>
      <c r="C90" s="56" t="s">
        <v>600</v>
      </c>
      <c r="D90" s="56"/>
      <c r="E90" s="56" t="s">
        <v>608</v>
      </c>
    </row>
    <row r="91" spans="1:5" x14ac:dyDescent="0.25">
      <c r="A91" s="90" t="s">
        <v>542</v>
      </c>
      <c r="B91" s="56" t="s">
        <v>593</v>
      </c>
      <c r="C91" s="56" t="s">
        <v>601</v>
      </c>
      <c r="D91" s="56"/>
      <c r="E91" s="56" t="s">
        <v>609</v>
      </c>
    </row>
    <row r="92" spans="1:5" x14ac:dyDescent="0.25">
      <c r="A92" s="90" t="s">
        <v>541</v>
      </c>
      <c r="B92" s="56" t="s">
        <v>594</v>
      </c>
      <c r="C92" s="56" t="s">
        <v>602</v>
      </c>
      <c r="D92" s="56"/>
      <c r="E92" s="56" t="s">
        <v>610</v>
      </c>
    </row>
    <row r="93" spans="1:5" x14ac:dyDescent="0.25">
      <c r="A93" s="90" t="s">
        <v>540</v>
      </c>
      <c r="B93" s="56" t="s">
        <v>595</v>
      </c>
      <c r="C93" s="56" t="s">
        <v>603</v>
      </c>
      <c r="D93" s="56"/>
      <c r="E93" s="56" t="s">
        <v>611</v>
      </c>
    </row>
    <row r="94" spans="1:5" x14ac:dyDescent="0.25">
      <c r="A94" s="62"/>
      <c r="B94" s="56"/>
      <c r="C94" s="56"/>
      <c r="D94" s="56"/>
      <c r="E94" s="56"/>
    </row>
    <row r="95" spans="1:5" ht="15.75" x14ac:dyDescent="0.25">
      <c r="A95" s="61" t="s">
        <v>57</v>
      </c>
      <c r="B95" s="56"/>
      <c r="C95" s="56"/>
      <c r="D95" s="56"/>
      <c r="E95" s="56"/>
    </row>
    <row r="96" spans="1:5" x14ac:dyDescent="0.25">
      <c r="A96" s="62" t="s">
        <v>230</v>
      </c>
      <c r="B96" s="56" t="s">
        <v>235</v>
      </c>
      <c r="C96" s="56" t="s">
        <v>236</v>
      </c>
      <c r="D96" s="56"/>
      <c r="E96" s="56" t="s">
        <v>237</v>
      </c>
    </row>
    <row r="97" spans="1:5" x14ac:dyDescent="0.25">
      <c r="A97" s="90" t="s">
        <v>415</v>
      </c>
      <c r="B97" s="56" t="s">
        <v>420</v>
      </c>
      <c r="C97" s="56" t="s">
        <v>422</v>
      </c>
      <c r="D97" s="56"/>
      <c r="E97" s="56" t="s">
        <v>421</v>
      </c>
    </row>
    <row r="98" spans="1:5" x14ac:dyDescent="0.25">
      <c r="A98" s="90" t="s">
        <v>415</v>
      </c>
      <c r="B98" s="56" t="s">
        <v>423</v>
      </c>
      <c r="C98" s="56" t="s">
        <v>425</v>
      </c>
      <c r="D98" s="56"/>
      <c r="E98" s="56" t="s">
        <v>424</v>
      </c>
    </row>
    <row r="99" spans="1:5" x14ac:dyDescent="0.25">
      <c r="A99" s="90" t="s">
        <v>415</v>
      </c>
      <c r="B99" s="56" t="s">
        <v>426</v>
      </c>
      <c r="C99" s="56" t="s">
        <v>427</v>
      </c>
      <c r="D99" s="56"/>
      <c r="E99" s="56" t="s">
        <v>428</v>
      </c>
    </row>
    <row r="100" spans="1:5" x14ac:dyDescent="0.25">
      <c r="A100" s="90" t="s">
        <v>416</v>
      </c>
      <c r="B100" s="56" t="s">
        <v>429</v>
      </c>
      <c r="C100" s="56" t="s">
        <v>431</v>
      </c>
      <c r="D100" s="56"/>
      <c r="E100" s="56" t="s">
        <v>433</v>
      </c>
    </row>
    <row r="101" spans="1:5" x14ac:dyDescent="0.25">
      <c r="A101" s="90" t="s">
        <v>416</v>
      </c>
      <c r="B101" s="56" t="s">
        <v>430</v>
      </c>
      <c r="C101" s="56" t="s">
        <v>432</v>
      </c>
      <c r="D101" s="56"/>
      <c r="E101" s="56" t="s">
        <v>434</v>
      </c>
    </row>
    <row r="102" spans="1:5" x14ac:dyDescent="0.25">
      <c r="A102" s="90" t="s">
        <v>417</v>
      </c>
      <c r="B102" s="56" t="s">
        <v>435</v>
      </c>
      <c r="C102" s="56" t="s">
        <v>436</v>
      </c>
      <c r="D102" s="56"/>
      <c r="E102" s="56" t="s">
        <v>437</v>
      </c>
    </row>
    <row r="103" spans="1:5" x14ac:dyDescent="0.25">
      <c r="A103" s="90" t="s">
        <v>417</v>
      </c>
      <c r="B103" s="56" t="s">
        <v>426</v>
      </c>
      <c r="C103" s="56" t="s">
        <v>427</v>
      </c>
      <c r="D103" s="56"/>
      <c r="E103" s="56" t="s">
        <v>428</v>
      </c>
    </row>
    <row r="104" spans="1:5" x14ac:dyDescent="0.25">
      <c r="A104" s="90" t="s">
        <v>419</v>
      </c>
      <c r="B104" s="56" t="s">
        <v>429</v>
      </c>
      <c r="C104" s="56" t="s">
        <v>431</v>
      </c>
      <c r="D104" s="56"/>
      <c r="E104" s="56" t="s">
        <v>433</v>
      </c>
    </row>
    <row r="105" spans="1:5" x14ac:dyDescent="0.25">
      <c r="A105" s="90" t="s">
        <v>419</v>
      </c>
      <c r="B105" s="56" t="s">
        <v>438</v>
      </c>
      <c r="C105" s="56" t="s">
        <v>439</v>
      </c>
      <c r="D105" s="56"/>
      <c r="E105" s="56" t="s">
        <v>440</v>
      </c>
    </row>
    <row r="106" spans="1:5" x14ac:dyDescent="0.25">
      <c r="A106" s="90" t="s">
        <v>418</v>
      </c>
      <c r="B106" s="56" t="s">
        <v>441</v>
      </c>
      <c r="C106" s="56" t="s">
        <v>443</v>
      </c>
      <c r="D106" s="56"/>
      <c r="E106" s="56" t="s">
        <v>445</v>
      </c>
    </row>
    <row r="107" spans="1:5" x14ac:dyDescent="0.25">
      <c r="A107" s="90" t="s">
        <v>418</v>
      </c>
      <c r="B107" s="56" t="s">
        <v>442</v>
      </c>
      <c r="C107" s="56" t="s">
        <v>444</v>
      </c>
      <c r="D107" s="56"/>
      <c r="E107" s="56" t="s">
        <v>446</v>
      </c>
    </row>
    <row r="108" spans="1:5" x14ac:dyDescent="0.25">
      <c r="A108" s="62"/>
      <c r="B108" s="56"/>
      <c r="C108" s="56"/>
      <c r="D108" s="56"/>
      <c r="E108" s="56"/>
    </row>
    <row r="109" spans="1:5" ht="15.75" x14ac:dyDescent="0.25">
      <c r="A109" s="61" t="s">
        <v>123</v>
      </c>
      <c r="B109" s="56"/>
      <c r="C109" s="56"/>
      <c r="D109" s="56"/>
      <c r="E109" s="56"/>
    </row>
    <row r="110" spans="1:5" x14ac:dyDescent="0.25">
      <c r="A110" s="62" t="s">
        <v>230</v>
      </c>
      <c r="B110" s="56" t="s">
        <v>476</v>
      </c>
      <c r="C110" s="56" t="s">
        <v>477</v>
      </c>
      <c r="D110" s="56"/>
      <c r="E110" s="56" t="s">
        <v>478</v>
      </c>
    </row>
    <row r="111" spans="1:5" x14ac:dyDescent="0.25">
      <c r="A111" s="91" t="s">
        <v>479</v>
      </c>
      <c r="B111" s="56" t="s">
        <v>238</v>
      </c>
      <c r="C111" s="56" t="s">
        <v>239</v>
      </c>
      <c r="D111" s="56"/>
      <c r="E111" s="56" t="s">
        <v>481</v>
      </c>
    </row>
    <row r="112" spans="1:5" x14ac:dyDescent="0.25">
      <c r="A112" s="91" t="s">
        <v>480</v>
      </c>
      <c r="B112" s="56" t="s">
        <v>482</v>
      </c>
      <c r="C112" s="56" t="s">
        <v>483</v>
      </c>
      <c r="D112" s="56"/>
      <c r="E112" s="56" t="s">
        <v>484</v>
      </c>
    </row>
    <row r="113" spans="1:5" s="115" customFormat="1" ht="15.75" x14ac:dyDescent="0.25">
      <c r="A113" s="128" t="s">
        <v>911</v>
      </c>
      <c r="B113" s="116" t="s">
        <v>908</v>
      </c>
      <c r="C113" s="116" t="s">
        <v>909</v>
      </c>
      <c r="D113" s="116"/>
      <c r="E113" s="116" t="s">
        <v>910</v>
      </c>
    </row>
    <row r="114" spans="1:5" x14ac:dyDescent="0.25">
      <c r="A114" s="91" t="s">
        <v>448</v>
      </c>
      <c r="B114" s="56" t="s">
        <v>490</v>
      </c>
      <c r="C114" s="56" t="s">
        <v>497</v>
      </c>
      <c r="D114" s="56"/>
      <c r="E114" s="56" t="s">
        <v>504</v>
      </c>
    </row>
    <row r="115" spans="1:5" x14ac:dyDescent="0.25">
      <c r="A115" s="91" t="s">
        <v>449</v>
      </c>
      <c r="B115" s="56" t="s">
        <v>491</v>
      </c>
      <c r="C115" s="56" t="s">
        <v>498</v>
      </c>
      <c r="D115" s="56"/>
      <c r="E115" s="56" t="s">
        <v>505</v>
      </c>
    </row>
    <row r="116" spans="1:5" x14ac:dyDescent="0.25">
      <c r="A116" s="91" t="s">
        <v>485</v>
      </c>
      <c r="B116" s="56" t="s">
        <v>492</v>
      </c>
      <c r="C116" s="56" t="s">
        <v>499</v>
      </c>
      <c r="D116" s="56"/>
      <c r="E116" s="56" t="s">
        <v>506</v>
      </c>
    </row>
    <row r="117" spans="1:5" x14ac:dyDescent="0.25">
      <c r="A117" s="91" t="s">
        <v>486</v>
      </c>
      <c r="B117" s="56" t="s">
        <v>493</v>
      </c>
      <c r="C117" s="56" t="s">
        <v>500</v>
      </c>
      <c r="D117" s="56"/>
      <c r="E117" s="56" t="s">
        <v>507</v>
      </c>
    </row>
    <row r="118" spans="1:5" s="115" customFormat="1" x14ac:dyDescent="0.25">
      <c r="A118" s="91" t="s">
        <v>513</v>
      </c>
      <c r="B118" s="116" t="s">
        <v>843</v>
      </c>
      <c r="C118" s="116" t="s">
        <v>844</v>
      </c>
      <c r="D118" s="116"/>
      <c r="E118" s="116" t="s">
        <v>845</v>
      </c>
    </row>
    <row r="119" spans="1:5" x14ac:dyDescent="0.25">
      <c r="A119" s="91" t="s">
        <v>487</v>
      </c>
      <c r="B119" s="56" t="s">
        <v>494</v>
      </c>
      <c r="C119" s="56" t="s">
        <v>501</v>
      </c>
      <c r="D119" s="56"/>
      <c r="E119" s="56" t="s">
        <v>508</v>
      </c>
    </row>
    <row r="120" spans="1:5" x14ac:dyDescent="0.25">
      <c r="A120" s="91" t="s">
        <v>489</v>
      </c>
      <c r="B120" s="56" t="s">
        <v>495</v>
      </c>
      <c r="C120" s="56" t="s">
        <v>502</v>
      </c>
      <c r="D120" s="56"/>
      <c r="E120" s="56" t="s">
        <v>509</v>
      </c>
    </row>
    <row r="121" spans="1:5" x14ac:dyDescent="0.25">
      <c r="A121" s="91" t="s">
        <v>488</v>
      </c>
      <c r="B121" s="56" t="s">
        <v>496</v>
      </c>
      <c r="C121" s="56" t="s">
        <v>503</v>
      </c>
      <c r="D121" s="56"/>
      <c r="E121" s="56" t="s">
        <v>510</v>
      </c>
    </row>
    <row r="122" spans="1:5" x14ac:dyDescent="0.25">
      <c r="A122" s="62"/>
      <c r="B122" s="56"/>
      <c r="C122" s="56"/>
      <c r="D122" s="56"/>
      <c r="E122" s="56"/>
    </row>
    <row r="123" spans="1:5" ht="15.75" x14ac:dyDescent="0.25">
      <c r="A123" s="61" t="s">
        <v>447</v>
      </c>
      <c r="B123" s="56"/>
      <c r="C123" s="56"/>
      <c r="D123" s="56"/>
      <c r="E123" s="56"/>
    </row>
    <row r="124" spans="1:5" x14ac:dyDescent="0.25">
      <c r="A124" s="62" t="s">
        <v>230</v>
      </c>
      <c r="B124" s="56" t="s">
        <v>245</v>
      </c>
      <c r="C124" s="56" t="s">
        <v>246</v>
      </c>
      <c r="D124" s="56"/>
      <c r="E124" s="56" t="s">
        <v>247</v>
      </c>
    </row>
    <row r="125" spans="1:5" x14ac:dyDescent="0.25">
      <c r="A125" s="90" t="s">
        <v>448</v>
      </c>
      <c r="B125" s="56" t="s">
        <v>452</v>
      </c>
      <c r="C125" s="56" t="s">
        <v>460</v>
      </c>
      <c r="D125" s="56"/>
      <c r="E125" s="56" t="s">
        <v>468</v>
      </c>
    </row>
    <row r="126" spans="1:5" x14ac:dyDescent="0.25">
      <c r="A126" s="90" t="s">
        <v>415</v>
      </c>
      <c r="B126" s="56" t="s">
        <v>453</v>
      </c>
      <c r="C126" s="56" t="s">
        <v>461</v>
      </c>
      <c r="D126" s="56"/>
      <c r="E126" s="56" t="s">
        <v>469</v>
      </c>
    </row>
    <row r="127" spans="1:5" x14ac:dyDescent="0.25">
      <c r="A127" s="90" t="s">
        <v>415</v>
      </c>
      <c r="B127" s="56" t="s">
        <v>454</v>
      </c>
      <c r="C127" s="56" t="s">
        <v>462</v>
      </c>
      <c r="D127" s="56"/>
      <c r="E127" s="56" t="s">
        <v>470</v>
      </c>
    </row>
    <row r="128" spans="1:5" x14ac:dyDescent="0.25">
      <c r="A128" s="90" t="s">
        <v>449</v>
      </c>
      <c r="B128" s="56" t="s">
        <v>455</v>
      </c>
      <c r="C128" s="56" t="s">
        <v>463</v>
      </c>
      <c r="D128" s="56"/>
      <c r="E128" s="56" t="s">
        <v>471</v>
      </c>
    </row>
    <row r="129" spans="1:5" x14ac:dyDescent="0.25">
      <c r="A129" s="90" t="s">
        <v>416</v>
      </c>
      <c r="B129" s="56" t="s">
        <v>456</v>
      </c>
      <c r="C129" s="56" t="s">
        <v>464</v>
      </c>
      <c r="D129" s="56"/>
      <c r="E129" s="56" t="s">
        <v>472</v>
      </c>
    </row>
    <row r="130" spans="1:5" x14ac:dyDescent="0.25">
      <c r="A130" s="90" t="s">
        <v>416</v>
      </c>
      <c r="B130" s="56" t="s">
        <v>457</v>
      </c>
      <c r="C130" s="56" t="s">
        <v>465</v>
      </c>
      <c r="D130" s="56"/>
      <c r="E130" s="56" t="s">
        <v>473</v>
      </c>
    </row>
    <row r="131" spans="1:5" x14ac:dyDescent="0.25">
      <c r="A131" s="90" t="s">
        <v>450</v>
      </c>
      <c r="B131" s="56" t="s">
        <v>458</v>
      </c>
      <c r="C131" s="56" t="s">
        <v>466</v>
      </c>
      <c r="D131" s="56"/>
      <c r="E131" s="56" t="s">
        <v>474</v>
      </c>
    </row>
    <row r="132" spans="1:5" x14ac:dyDescent="0.25">
      <c r="A132" s="90" t="s">
        <v>451</v>
      </c>
      <c r="B132" s="56" t="s">
        <v>459</v>
      </c>
      <c r="C132" s="56" t="s">
        <v>467</v>
      </c>
      <c r="D132" s="56"/>
      <c r="E132" s="56" t="s">
        <v>475</v>
      </c>
    </row>
    <row r="133" spans="1:5" x14ac:dyDescent="0.25">
      <c r="A133" s="62"/>
      <c r="B133" s="56"/>
      <c r="C133" s="56"/>
      <c r="D133" s="56"/>
      <c r="E133" s="56"/>
    </row>
    <row r="134" spans="1:5" ht="15.75" x14ac:dyDescent="0.25">
      <c r="A134" s="61" t="s">
        <v>240</v>
      </c>
      <c r="B134" s="56"/>
      <c r="C134" s="56"/>
      <c r="D134" s="56"/>
      <c r="E134" s="56"/>
    </row>
    <row r="135" spans="1:5" x14ac:dyDescent="0.25">
      <c r="A135" s="62" t="s">
        <v>230</v>
      </c>
      <c r="B135" s="56" t="s">
        <v>241</v>
      </c>
      <c r="C135" s="56" t="s">
        <v>515</v>
      </c>
      <c r="D135" s="56"/>
      <c r="E135" s="56" t="s">
        <v>242</v>
      </c>
    </row>
    <row r="136" spans="1:5" x14ac:dyDescent="0.25">
      <c r="A136" s="90" t="s">
        <v>511</v>
      </c>
      <c r="B136" s="56" t="s">
        <v>516</v>
      </c>
      <c r="C136" s="56" t="s">
        <v>523</v>
      </c>
      <c r="D136" s="56"/>
      <c r="E136" s="56" t="s">
        <v>530</v>
      </c>
    </row>
    <row r="137" spans="1:5" x14ac:dyDescent="0.25">
      <c r="A137" s="90" t="s">
        <v>512</v>
      </c>
      <c r="B137" s="56" t="s">
        <v>517</v>
      </c>
      <c r="C137" s="56" t="s">
        <v>524</v>
      </c>
      <c r="D137" s="56"/>
      <c r="E137" s="56" t="s">
        <v>531</v>
      </c>
    </row>
    <row r="138" spans="1:5" x14ac:dyDescent="0.25">
      <c r="A138" s="90" t="s">
        <v>449</v>
      </c>
      <c r="B138" s="56" t="s">
        <v>518</v>
      </c>
      <c r="C138" s="56" t="s">
        <v>525</v>
      </c>
      <c r="D138" s="56"/>
      <c r="E138" s="56" t="s">
        <v>532</v>
      </c>
    </row>
    <row r="139" spans="1:5" x14ac:dyDescent="0.25">
      <c r="A139" s="90" t="s">
        <v>485</v>
      </c>
      <c r="B139" s="56" t="s">
        <v>519</v>
      </c>
      <c r="C139" s="56" t="s">
        <v>526</v>
      </c>
      <c r="D139" s="56"/>
      <c r="E139" s="56" t="s">
        <v>533</v>
      </c>
    </row>
    <row r="140" spans="1:5" x14ac:dyDescent="0.25">
      <c r="A140" s="90" t="s">
        <v>486</v>
      </c>
      <c r="B140" s="56" t="s">
        <v>520</v>
      </c>
      <c r="C140" s="56" t="s">
        <v>527</v>
      </c>
      <c r="D140" s="56"/>
      <c r="E140" s="56" t="s">
        <v>534</v>
      </c>
    </row>
    <row r="141" spans="1:5" x14ac:dyDescent="0.25">
      <c r="A141" s="90" t="s">
        <v>513</v>
      </c>
      <c r="B141" s="56" t="s">
        <v>521</v>
      </c>
      <c r="C141" s="56" t="s">
        <v>528</v>
      </c>
      <c r="D141" s="56"/>
      <c r="E141" s="56" t="s">
        <v>535</v>
      </c>
    </row>
    <row r="142" spans="1:5" x14ac:dyDescent="0.25">
      <c r="A142" s="90" t="s">
        <v>514</v>
      </c>
      <c r="B142" s="56" t="s">
        <v>248</v>
      </c>
      <c r="C142" s="56" t="s">
        <v>249</v>
      </c>
      <c r="D142" s="56"/>
      <c r="E142" s="56" t="s">
        <v>250</v>
      </c>
    </row>
    <row r="143" spans="1:5" x14ac:dyDescent="0.25">
      <c r="A143" s="90" t="s">
        <v>487</v>
      </c>
      <c r="B143" s="56" t="s">
        <v>522</v>
      </c>
      <c r="C143" s="56" t="s">
        <v>529</v>
      </c>
      <c r="D143" s="56"/>
      <c r="E143" s="56" t="s">
        <v>536</v>
      </c>
    </row>
    <row r="144" spans="1:5" x14ac:dyDescent="0.25">
      <c r="A144" s="90" t="s">
        <v>488</v>
      </c>
      <c r="B144" s="56" t="s">
        <v>241</v>
      </c>
      <c r="C144" s="56" t="s">
        <v>515</v>
      </c>
      <c r="D144" s="56"/>
      <c r="E144" s="56" t="s">
        <v>242</v>
      </c>
    </row>
    <row r="145" spans="1:5" x14ac:dyDescent="0.25">
      <c r="A145" s="62"/>
      <c r="B145" s="56"/>
      <c r="C145" s="56"/>
      <c r="D145" s="56"/>
      <c r="E145" s="56"/>
    </row>
    <row r="146" spans="1:5" s="115" customFormat="1" ht="15.75" x14ac:dyDescent="0.25">
      <c r="A146" s="117" t="s">
        <v>53</v>
      </c>
      <c r="B146" s="116"/>
      <c r="C146" s="116"/>
      <c r="D146" s="116"/>
      <c r="E146" s="116"/>
    </row>
    <row r="147" spans="1:5" s="115" customFormat="1" x14ac:dyDescent="0.25">
      <c r="A147" s="118" t="s">
        <v>230</v>
      </c>
      <c r="B147" s="116" t="s">
        <v>681</v>
      </c>
      <c r="C147" s="116" t="s">
        <v>815</v>
      </c>
      <c r="D147" s="116"/>
      <c r="E147" s="116" t="s">
        <v>682</v>
      </c>
    </row>
    <row r="148" spans="1:5" s="115" customFormat="1" x14ac:dyDescent="0.25">
      <c r="A148" s="119" t="s">
        <v>448</v>
      </c>
      <c r="B148" s="116" t="s">
        <v>816</v>
      </c>
      <c r="C148" s="116" t="s">
        <v>817</v>
      </c>
      <c r="D148" s="116"/>
      <c r="E148" s="116" t="s">
        <v>818</v>
      </c>
    </row>
    <row r="149" spans="1:5" s="115" customFormat="1" x14ac:dyDescent="0.25">
      <c r="A149" s="119" t="s">
        <v>449</v>
      </c>
      <c r="B149" s="116" t="s">
        <v>819</v>
      </c>
      <c r="C149" s="116" t="s">
        <v>820</v>
      </c>
      <c r="D149" s="116"/>
      <c r="E149" s="116" t="s">
        <v>821</v>
      </c>
    </row>
    <row r="150" spans="1:5" s="115" customFormat="1" x14ac:dyDescent="0.25">
      <c r="A150" s="119" t="s">
        <v>485</v>
      </c>
      <c r="B150" s="116" t="s">
        <v>822</v>
      </c>
      <c r="C150" s="116" t="s">
        <v>823</v>
      </c>
      <c r="D150" s="116"/>
      <c r="E150" s="116" t="s">
        <v>824</v>
      </c>
    </row>
    <row r="151" spans="1:5" s="115" customFormat="1" x14ac:dyDescent="0.25">
      <c r="A151" s="119" t="s">
        <v>486</v>
      </c>
      <c r="B151" s="116" t="s">
        <v>825</v>
      </c>
      <c r="C151" s="116" t="s">
        <v>826</v>
      </c>
      <c r="D151" s="116"/>
      <c r="E151" s="116" t="s">
        <v>827</v>
      </c>
    </row>
    <row r="152" spans="1:5" s="115" customFormat="1" x14ac:dyDescent="0.25">
      <c r="A152" s="119" t="s">
        <v>540</v>
      </c>
      <c r="B152" s="116" t="s">
        <v>828</v>
      </c>
      <c r="C152" s="116" t="s">
        <v>829</v>
      </c>
      <c r="D152" s="116"/>
      <c r="E152" s="116" t="s">
        <v>830</v>
      </c>
    </row>
    <row r="153" spans="1:5" s="115" customFormat="1" x14ac:dyDescent="0.25">
      <c r="A153" s="119" t="s">
        <v>541</v>
      </c>
      <c r="B153" s="116" t="s">
        <v>831</v>
      </c>
      <c r="C153" s="116" t="s">
        <v>832</v>
      </c>
      <c r="D153" s="116"/>
      <c r="E153" s="116" t="s">
        <v>833</v>
      </c>
    </row>
    <row r="154" spans="1:5" s="115" customFormat="1" x14ac:dyDescent="0.25">
      <c r="A154" s="119" t="s">
        <v>487</v>
      </c>
      <c r="B154" s="116" t="s">
        <v>834</v>
      </c>
      <c r="C154" s="116" t="s">
        <v>835</v>
      </c>
      <c r="D154" s="116"/>
      <c r="E154" s="116" t="s">
        <v>836</v>
      </c>
    </row>
  </sheetData>
  <mergeCells count="2">
    <mergeCell ref="A1:E1"/>
    <mergeCell ref="A11:E11"/>
  </mergeCells>
  <hyperlinks>
    <hyperlink ref="E2" r:id="rId1" display="bherman@leafnow.com" xr:uid="{00000000-0004-0000-0700-000000000000}"/>
    <hyperlink ref="E4" r:id="rId2" xr:uid="{00000000-0004-0000-0700-000001000000}"/>
    <hyperlink ref="E6" r:id="rId3" xr:uid="{00000000-0004-0000-0700-000002000000}"/>
    <hyperlink ref="E3" r:id="rId4" xr:uid="{00000000-0004-0000-0700-000003000000}"/>
    <hyperlink ref="E110" r:id="rId5" xr:uid="{00000000-0004-0000-0700-000006000000}"/>
    <hyperlink ref="E14" r:id="rId6" xr:uid="{00000000-0004-0000-0700-000007000000}"/>
    <hyperlink ref="E111" r:id="rId7" xr:uid="{00000000-0004-0000-0700-00000C000000}"/>
    <hyperlink ref="E97" r:id="rId8" xr:uid="{9BCC5DFA-AE86-4032-8243-EE2CDBD7E215}"/>
    <hyperlink ref="E98" r:id="rId9" xr:uid="{6DB8641F-7574-4C3F-B2A4-1E6AB171801E}"/>
    <hyperlink ref="E99" r:id="rId10" xr:uid="{F0AA9538-BB49-4C6E-8695-79E0969409DB}"/>
    <hyperlink ref="E100" r:id="rId11" xr:uid="{4B239D0E-EBB4-418F-99C2-F69F8EE975A6}"/>
    <hyperlink ref="E101" r:id="rId12" xr:uid="{19C8561A-90E1-44E8-AA0E-3254F5119637}"/>
    <hyperlink ref="E103" r:id="rId13" xr:uid="{DD91BFD2-F49B-405E-B0AC-2EECECFA3733}"/>
    <hyperlink ref="E102" r:id="rId14" xr:uid="{4B5655A7-EECF-40DE-BDEE-E11C7F761515}"/>
    <hyperlink ref="E104" r:id="rId15" xr:uid="{DDEE11AA-5B92-4026-9E06-8D80DBE8A6CE}"/>
    <hyperlink ref="E105" r:id="rId16" xr:uid="{B3DC161B-0A7B-4E2E-AB56-AA9F484EBCB8}"/>
    <hyperlink ref="E106" r:id="rId17" xr:uid="{F54735C6-775C-48CB-8109-ED212910585A}"/>
    <hyperlink ref="E107" r:id="rId18" xr:uid="{BCF1665D-551E-48A6-B8E8-A3BADD5FC191}"/>
    <hyperlink ref="E125" r:id="rId19" xr:uid="{8D19C4CD-F940-4A38-85A8-6C99FC046F8B}"/>
    <hyperlink ref="E126" r:id="rId20" xr:uid="{1176ECAB-E69E-4045-8DDF-0EF00C1C62FF}"/>
    <hyperlink ref="E127" r:id="rId21" display="mailto:brentchppll@gmail.com" xr:uid="{6DB9D736-BA12-4C4E-8ED7-5AD18E060A7D}"/>
    <hyperlink ref="E128" r:id="rId22" display="mailto:mrc325@verizon.net" xr:uid="{CE34E1F7-BD98-4978-A7E5-AC7F295F11E8}"/>
    <hyperlink ref="E129" r:id="rId23" display="mailto:matthewrook51@yahoo.com" xr:uid="{DE4B0EA7-0E42-4CB7-9216-97EC07DBA78E}"/>
    <hyperlink ref="E130" r:id="rId24" display="mailto:pgizmo@aol.com" xr:uid="{8652AEA9-4400-4BD7-9F60-189642E6FD01}"/>
    <hyperlink ref="E131" r:id="rId25" display="mailto:johnmellwanger@gmail.com" xr:uid="{BA2B84B0-9129-4B53-AACC-D2825692DBE5}"/>
    <hyperlink ref="E132" r:id="rId26" display="mailto:seanpearson1@hotmail.com" xr:uid="{2F8FFA2D-A756-4C3F-843E-2CFF0C4E9BE3}"/>
    <hyperlink ref="E112" r:id="rId27" xr:uid="{F222D2A0-914E-4814-A12C-3D9E6B5689D9}"/>
    <hyperlink ref="E114" r:id="rId28" display="mailto:dfrignito@gmail.com" xr:uid="{63E12660-9A13-43D1-95E1-4BEB576E7BCE}"/>
    <hyperlink ref="E115" r:id="rId29" display="mailto:apr225@gmail.com" xr:uid="{1E0996B8-1E14-49AD-9F59-C6F48C55D538}"/>
    <hyperlink ref="E116" r:id="rId30" display="mailto:vnmorrell@comcast.net" xr:uid="{A05D7205-8656-4E93-A007-C2CE556A44AB}"/>
    <hyperlink ref="E117" r:id="rId31" display="mailto:purdydave@gmail.com" xr:uid="{51C50713-1D83-470B-BE6F-A14250D3F13C}"/>
    <hyperlink ref="E119" r:id="rId32" display="mailto:kevinwmiller21@gmail.com" xr:uid="{D96A256E-EA61-474B-A438-C8C72FF0A930}"/>
    <hyperlink ref="E120" r:id="rId33" display="mailto:jaelmer2023@gmail.com" xr:uid="{C142F273-6EDC-415E-B433-1B1BEAF5FDCC}"/>
    <hyperlink ref="E121" r:id="rId34" display="mailto:BrentM@moyersservices.com" xr:uid="{0C8956A3-BB26-427B-9956-7A99C70C3F71}"/>
    <hyperlink ref="E136" r:id="rId35" display="mailto:robfrano@yahoo.com" xr:uid="{E59819BA-C7E5-439F-BF6C-B5025A8452A0}"/>
    <hyperlink ref="E137" r:id="rId36" display="mailto:ctalone@yahoo.com" xr:uid="{2649C793-4321-4CBF-A547-CD5D696A55D9}"/>
    <hyperlink ref="E138" r:id="rId37" display="mailto:mverbos1@gmail.com" xr:uid="{6C43A94F-0392-4E1C-A0CA-3A5F2EF97C0C}"/>
    <hyperlink ref="E143" r:id="rId38" display="mailto:spd1991@gmail.com" xr:uid="{88B15F75-4885-4D5D-94C3-5E487BC95C85}"/>
    <hyperlink ref="E15" r:id="rId39" display="mailto:jeffrey.esposito@ymail.com" xr:uid="{8F631248-94E7-4A29-9743-7E2669E645FF}"/>
    <hyperlink ref="E16" r:id="rId40" display="mailto:Daniel.Robl@willscot.com" xr:uid="{A19A8EEA-587B-4FDA-9CCE-2E460000F21E}"/>
    <hyperlink ref="E17" r:id="rId41" display="mailto:mail2morgans@yahoo.com" xr:uid="{674B0725-2B40-4753-9930-0C719102A26E}"/>
    <hyperlink ref="E18" r:id="rId42" display="mailto:danieldid03@yahoo.com" xr:uid="{CA4EF428-505C-41F5-8E7A-00F10556A18E}"/>
    <hyperlink ref="E19" r:id="rId43" display="mailto:onellks@gmail.com" xr:uid="{761EEF77-AE41-471E-A7BF-2673E5C7A6AD}"/>
    <hyperlink ref="E20" r:id="rId44" display="mailto:alicate@spidernetconsulting.com" xr:uid="{2FC231F1-5B71-444F-94C6-CAFC4A29C29E}"/>
    <hyperlink ref="E21" r:id="rId45" display="mailto:onellks@gmail.com" xr:uid="{E4EA097A-2B8D-4A25-82C8-38ADD11BCB3E}"/>
    <hyperlink ref="E22" r:id="rId46" display="mailto:chris.ricci@comcast.net" xr:uid="{997DC706-B541-4264-8717-C11005B608FF}"/>
    <hyperlink ref="E75" r:id="rId47" display="mailto:wdivitoell@aol.com" xr:uid="{65FCFFCD-CF19-412E-8FC1-F14FFD0891E1}"/>
    <hyperlink ref="E76" r:id="rId48" display="mailto:nateott1003@gmail.com" xr:uid="{E215705B-D60F-4B03-90FF-5371EAEF6EC2}"/>
    <hyperlink ref="E77" r:id="rId49" display="mailto:bryankendro@gmail.com" xr:uid="{69FF4F0D-14D2-4034-831E-F83DEA749794}"/>
    <hyperlink ref="E78" r:id="rId50" display="mailto:scott.d.bean@lmco.com" xr:uid="{77A25A85-AFD6-416A-98C2-9A97A709EA64}"/>
    <hyperlink ref="E79" r:id="rId51" display="mailto:gbalakoff@verizon.net" xr:uid="{957A3FD2-3C14-4076-ABBB-CCD3381A2B49}"/>
    <hyperlink ref="E80" r:id="rId52" display="mailto:corey_cherup@yahoo.com" xr:uid="{EEFFAE45-D26A-40DB-819C-8FD4B7B6A3A5}"/>
    <hyperlink ref="E81" r:id="rId53" display="mailto:citarajeff@gmail.com" xr:uid="{CCD1CFC7-3F76-4760-8CD2-FA1312F4CC0C}"/>
    <hyperlink ref="E84" r:id="rId54" display="mailto:mattwilson23@verizon.net" xr:uid="{9C2B4955-D7EF-4ACB-83DE-9E06B0AAE151}"/>
    <hyperlink ref="E87" r:id="rId55" display="mailto:mattwilson23@verizon.net" xr:uid="{7140B13C-E1A4-4D04-95AD-CDEDC12F08C2}"/>
    <hyperlink ref="E85" r:id="rId56" display="mailto:leithj@comcast.net" xr:uid="{CDF9B7D4-FA3F-444B-B005-FF0E855C8D58}"/>
    <hyperlink ref="E86" r:id="rId57" display="mailto:jamie.davidson@davidsonfab.com" xr:uid="{010C7647-CB7E-4A86-A6DF-4E9758A37EA7}"/>
    <hyperlink ref="E88" r:id="rId58" display="mailto:tkalbach13@gmail.com" xr:uid="{DFB61691-9F45-460F-B205-F67784345113}"/>
    <hyperlink ref="E89" r:id="rId59" display="mailto:randykos@gmail.com" xr:uid="{95D75100-8F97-41BE-825E-8CDD4C5F1DC9}"/>
    <hyperlink ref="E90" r:id="rId60" display="mailto:aaronbtaylor@gmail.com" xr:uid="{E56F7088-DEBF-4E9B-ADDA-B4B6B0AACAD6}"/>
    <hyperlink ref="E91" r:id="rId61" xr:uid="{9F00BB95-528F-474C-883D-42EBF5311D12}"/>
    <hyperlink ref="E92" r:id="rId62" display="mailto:jwhitaker48@gmail.com" xr:uid="{97DD358D-9F05-4CA7-AD88-64668AFAF1D1}"/>
    <hyperlink ref="E93" r:id="rId63" display="mailto:danmckinney@gmail.com" xr:uid="{1E2412B4-4769-4CE4-B7B6-AAAD52CA4EE2}"/>
    <hyperlink ref="E26" r:id="rId64" xr:uid="{189F6408-A159-404C-85E0-A7AF5F3E9A34}"/>
    <hyperlink ref="E30" r:id="rId65" xr:uid="{362A2E79-9BF2-4569-8379-5F11F28D26B9}"/>
    <hyperlink ref="E31" r:id="rId66" xr:uid="{5E5D1F58-17E1-4D35-A174-8E43F72F603F}"/>
    <hyperlink ref="E29" r:id="rId67" xr:uid="{66C247BB-FB34-40C2-979D-E68D67BC9DD3}"/>
    <hyperlink ref="E28" r:id="rId68" xr:uid="{04D4EAD4-E7EE-43C2-821B-EA63ED3C5DDE}"/>
    <hyperlink ref="E27" r:id="rId69" xr:uid="{8F4C7ADC-445F-4852-AF8A-B5EB42056566}"/>
    <hyperlink ref="E25" r:id="rId70" xr:uid="{BAE59933-7138-4438-BC4C-C9E7B20D010D}"/>
    <hyperlink ref="E32" r:id="rId71" xr:uid="{BF291682-EB21-4085-8E42-45E82DA75ECC}"/>
    <hyperlink ref="E33" r:id="rId72" xr:uid="{2F7A9C99-221E-47A7-B93D-CE02623D1393}"/>
    <hyperlink ref="E34" r:id="rId73" xr:uid="{9E8D4B8A-DE15-44FD-9B09-A145BBC5E2CF}"/>
    <hyperlink ref="E59" r:id="rId74" display="mailto:pat.bolger@gmail.com,Julsbolger@gmail.com" xr:uid="{FCFF9632-0B18-4183-B84E-43898F038A5A}"/>
    <hyperlink ref="E60" r:id="rId75" display="mailto:stablg33@aol.com,aimeestabley@gmail.com" xr:uid="{76345895-DC3A-48CC-A336-3095FD5B1F51}"/>
    <hyperlink ref="E61" r:id="rId76" display="mailto:jtanner@unum.com,stephanieltanner@hotmail.com" xr:uid="{B871F836-A833-49D7-9490-31BCC179934F}"/>
    <hyperlink ref="E62" r:id="rId77" display="mailto:kmaquilante@gmail.com,justin@proservevents.com" xr:uid="{EA482D19-A10E-4E90-A736-0C321CBC66A9}"/>
    <hyperlink ref="E63" r:id="rId78" display="mailto:evanstc14@gmail.com,lollyevans@gmail.com" xr:uid="{6C8F1ADF-16DF-4C04-84CC-25941A474223}"/>
    <hyperlink ref="E66" r:id="rId79" display="mailto:jpmckenzie@yahoo.com;%20kristenhtoomey@yahoo.com,Jpmckenzie@yahoo.com" xr:uid="{E3E9DA5C-487C-4C34-994F-FDB0C17BE667}"/>
    <hyperlink ref="E67" r:id="rId80" display="mailto:tiffer922@yahoo.com,Jeff_kahan@yahoo.com,Jeffrey.kahan@bms.com" xr:uid="{3C79CC3C-D5EB-4386-B90E-2BBB2F37F4F5}"/>
    <hyperlink ref="E68" r:id="rId81" display="mailto:cnavarro@nasd.k12.pa.us,cnavarro@umasd.org,Scott.Navarro@Apothecom.com,cnavarro@mciu.org,cdavisnavarro@gmail.com" xr:uid="{20E2D3DF-F9C7-48BB-947C-6890AAA5C4CE}"/>
    <hyperlink ref="E69" r:id="rId82" xr:uid="{D6476492-FC27-4B11-B7C8-EC85F1F2DB02}"/>
    <hyperlink ref="E70" r:id="rId83" display="mailto:Cbernholdt23@gmail.com,cbernholdt23@gmail.com" xr:uid="{0C4ACEF1-A557-4862-A456-1A983B62BC75}"/>
    <hyperlink ref="E71" r:id="rId84" display="mailto:brianpenny@yahoo.com,larapenny@yahoo.com" xr:uid="{1B059BF7-B7ED-4899-AAAB-01C0357BF428}"/>
    <hyperlink ref="E72" r:id="rId85" display="mailto:Ctamoroso@gmail.com" xr:uid="{B21D35C4-579A-45B9-98C3-08CA2B042296}"/>
    <hyperlink ref="E38" r:id="rId86" display="mailto:mcsherbe@npenn.org" xr:uid="{8943B3C9-9083-4808-A1E3-FAECCD760C23}"/>
    <hyperlink ref="E39" r:id="rId87" display="mailto:AdamSwavely29@gmail.com" xr:uid="{CCE158CF-59C2-450A-8B0C-C09E6A941742}"/>
    <hyperlink ref="E40" r:id="rId88" display="mailto:Rsmiles411@gmail.com" xr:uid="{F1C80246-1533-4500-ADA7-DEEFA257DB86}"/>
    <hyperlink ref="E41" r:id="rId89" display="mailto:Neillr3@aol.com" xr:uid="{4161D575-FC6D-4F70-9079-4EDDD5AA1DB6}"/>
    <hyperlink ref="E42" r:id="rId90" display="mailto:rvermillion@vwwgroup.com" xr:uid="{9DD19F93-8042-4FA0-926F-FD3F87DF77D2}"/>
    <hyperlink ref="E43" r:id="rId91" display="mailto:jemerich@guardian.com" xr:uid="{129D08D4-9603-4957-BA90-7BC01FEF0872}"/>
    <hyperlink ref="E44" r:id="rId92" display="mailto:kkirby@ojrsd.net" xr:uid="{0A5541AE-B20C-4D03-94E3-25E860AC4438}"/>
    <hyperlink ref="E45" r:id="rId93" display="mailto:21bchristy@gmail.com" xr:uid="{789D35C5-3EA5-4EDE-8D1F-2DCB63AF40EC}"/>
    <hyperlink ref="E46" r:id="rId94" display="mailto:ptstuck@gmail.com" xr:uid="{2A9CD776-1806-4E91-B215-285E099B284A}"/>
    <hyperlink ref="E47" r:id="rId95" display="mailto:biffwade@hotmail.com" xr:uid="{FE2D5D5D-405A-477D-8BE6-CF09D000004E}"/>
    <hyperlink ref="E48" r:id="rId96" display="mailto:hause02@aol.com" xr:uid="{C65AE0E2-5F9F-47FC-B83F-C4971DE6A72A}"/>
    <hyperlink ref="E49" r:id="rId97" display="mailto:carrier410a@aol.com" xr:uid="{5B3178C2-5BFA-4E6E-B527-FD17C03877D5}"/>
    <hyperlink ref="E50" r:id="rId98" display="mailto:JeffGleason103@yahoo.com" xr:uid="{FE643004-059A-4752-9002-2DD9858B2E3D}"/>
    <hyperlink ref="E51" r:id="rId99" display="mailto:zccc1210@gmail.com" xr:uid="{5F3D19B8-FB8D-459F-8227-3B8637B86BEB}"/>
    <hyperlink ref="E53" r:id="rId100" display="mailto:james.beideman@yahoo.com" xr:uid="{E12B818C-B4E7-4380-A9D7-5AD552979F43}"/>
    <hyperlink ref="E54" r:id="rId101" display="mailto:hudson75@mac.com" xr:uid="{6DF68A4C-EB4D-4E61-94C3-8C3D4339DAEA}"/>
    <hyperlink ref="E55" r:id="rId102" display="mailto:kthompson310@yahoo.com" xr:uid="{7C2869D2-4C13-4750-B86B-385693E31107}"/>
    <hyperlink ref="E65" r:id="rId103" xr:uid="{3DB26B06-D8F1-4EE2-9E55-3DE2332A4DB4}"/>
    <hyperlink ref="E118" r:id="rId104" xr:uid="{915FDCCA-DEE1-490F-A5A7-38E621DCA57A}"/>
    <hyperlink ref="E113" r:id="rId105" xr:uid="{6E10905A-ED2B-4972-8B0D-6DAC5417880E}"/>
  </hyperlinks>
  <printOptions horizontalCentered="1"/>
  <pageMargins left="0" right="0" top="0.5" bottom="0.5" header="0.25" footer="0.25"/>
  <pageSetup scale="67" fitToHeight="0" orientation="portrait" r:id="rId106"/>
  <headerFooter>
    <oddHeader>&amp;F</oddHeader>
    <oddFooter>&amp;L&amp;A&amp;C&amp;D&amp;RPage &amp;P</oddFooter>
  </headerFooter>
  <drawing r:id="rId10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3590E-1A66-452C-B82D-315C48D58A54}">
  <dimension ref="A1:E45"/>
  <sheetViews>
    <sheetView zoomScale="90" zoomScaleNormal="90" workbookViewId="0">
      <pane xSplit="1" ySplit="11" topLeftCell="B22" activePane="bottomRight" state="frozen"/>
      <selection pane="topRight" activeCell="B1" sqref="B1"/>
      <selection pane="bottomLeft" activeCell="A12" sqref="A12"/>
      <selection pane="bottomRight" activeCell="E13" sqref="E13:E45"/>
    </sheetView>
  </sheetViews>
  <sheetFormatPr defaultColWidth="9.140625" defaultRowHeight="15" x14ac:dyDescent="0.25"/>
  <cols>
    <col min="1" max="1" width="38.7109375" style="55" customWidth="1"/>
    <col min="2" max="2" width="25.7109375" style="55" customWidth="1"/>
    <col min="3" max="3" width="18.7109375" style="55" customWidth="1"/>
    <col min="4" max="4" width="30.42578125" style="55" bestFit="1" customWidth="1"/>
    <col min="5" max="5" width="40.7109375" style="55" customWidth="1"/>
    <col min="6" max="16384" width="9.140625" style="55"/>
  </cols>
  <sheetData>
    <row r="1" spans="1:5" ht="50.1" customHeight="1" x14ac:dyDescent="0.25">
      <c r="A1" s="191" t="s">
        <v>218</v>
      </c>
      <c r="B1" s="192"/>
      <c r="C1" s="192"/>
      <c r="D1" s="192"/>
      <c r="E1" s="192"/>
    </row>
    <row r="2" spans="1:5" s="58" customFormat="1" ht="15.75" x14ac:dyDescent="0.25">
      <c r="A2" s="57" t="s">
        <v>223</v>
      </c>
      <c r="B2" s="57" t="s">
        <v>224</v>
      </c>
      <c r="C2" s="57" t="s">
        <v>225</v>
      </c>
      <c r="D2" s="57" t="s">
        <v>243</v>
      </c>
      <c r="E2" s="57" t="s">
        <v>226</v>
      </c>
    </row>
    <row r="3" spans="1:5" x14ac:dyDescent="0.25">
      <c r="A3" s="56" t="s">
        <v>227</v>
      </c>
      <c r="B3" s="56" t="s">
        <v>206</v>
      </c>
      <c r="C3" s="56" t="s">
        <v>207</v>
      </c>
      <c r="D3" s="56"/>
      <c r="E3" s="56" t="s">
        <v>208</v>
      </c>
    </row>
    <row r="4" spans="1:5" x14ac:dyDescent="0.25">
      <c r="A4" s="56" t="s">
        <v>209</v>
      </c>
      <c r="B4" s="56" t="s">
        <v>147</v>
      </c>
      <c r="C4" s="56" t="s">
        <v>210</v>
      </c>
      <c r="D4" s="56"/>
      <c r="E4" s="56" t="s">
        <v>211</v>
      </c>
    </row>
    <row r="5" spans="1:5" x14ac:dyDescent="0.25">
      <c r="A5" s="56" t="s">
        <v>219</v>
      </c>
      <c r="B5" s="56" t="s">
        <v>148</v>
      </c>
      <c r="C5" s="56" t="s">
        <v>229</v>
      </c>
      <c r="D5" s="56"/>
      <c r="E5" s="56" t="s">
        <v>228</v>
      </c>
    </row>
    <row r="6" spans="1:5" x14ac:dyDescent="0.25">
      <c r="A6" s="56" t="s">
        <v>212</v>
      </c>
      <c r="B6" s="56" t="s">
        <v>213</v>
      </c>
      <c r="C6" s="56" t="s">
        <v>214</v>
      </c>
      <c r="D6" s="56"/>
      <c r="E6" s="56" t="s">
        <v>215</v>
      </c>
    </row>
    <row r="7" spans="1:5" x14ac:dyDescent="0.25">
      <c r="A7" s="56" t="s">
        <v>222</v>
      </c>
      <c r="B7" s="56" t="s">
        <v>149</v>
      </c>
      <c r="C7" s="56" t="s">
        <v>220</v>
      </c>
      <c r="D7" s="56"/>
      <c r="E7" s="56" t="s">
        <v>221</v>
      </c>
    </row>
    <row r="8" spans="1:5" x14ac:dyDescent="0.25">
      <c r="A8" s="56" t="s">
        <v>216</v>
      </c>
      <c r="B8" s="56"/>
      <c r="C8" s="56"/>
      <c r="D8" s="56"/>
      <c r="E8" s="56" t="s">
        <v>217</v>
      </c>
    </row>
    <row r="11" spans="1:5" ht="31.5" customHeight="1" x14ac:dyDescent="0.25">
      <c r="A11" s="193" t="s">
        <v>244</v>
      </c>
      <c r="B11" s="194"/>
      <c r="C11" s="194"/>
      <c r="D11" s="194"/>
      <c r="E11" s="195"/>
    </row>
    <row r="12" spans="1:5" ht="15.75" x14ac:dyDescent="0.25">
      <c r="A12" s="59"/>
      <c r="B12" s="60"/>
      <c r="C12" s="61"/>
      <c r="D12" s="61"/>
      <c r="E12" s="61"/>
    </row>
    <row r="13" spans="1:5" ht="15.75" x14ac:dyDescent="0.25">
      <c r="A13" s="59" t="s">
        <v>47</v>
      </c>
      <c r="B13" s="60"/>
      <c r="C13" s="62"/>
      <c r="D13" s="62"/>
      <c r="E13" s="62"/>
    </row>
    <row r="14" spans="1:5" x14ac:dyDescent="0.25">
      <c r="A14" s="62" t="s">
        <v>230</v>
      </c>
      <c r="B14" s="56" t="s">
        <v>231</v>
      </c>
      <c r="C14" s="62" t="s">
        <v>232</v>
      </c>
      <c r="D14" s="62" t="s">
        <v>233</v>
      </c>
      <c r="E14" s="62" t="s">
        <v>234</v>
      </c>
    </row>
    <row r="15" spans="1:5" ht="15.75" x14ac:dyDescent="0.25">
      <c r="A15" s="62"/>
      <c r="B15" s="60"/>
      <c r="C15" s="62"/>
      <c r="D15" s="62"/>
      <c r="E15" s="118" t="s">
        <v>549</v>
      </c>
    </row>
    <row r="16" spans="1:5" ht="15.75" x14ac:dyDescent="0.25">
      <c r="A16" s="61" t="s">
        <v>55</v>
      </c>
      <c r="B16" s="60"/>
      <c r="C16" s="62"/>
      <c r="D16" s="62"/>
      <c r="E16" s="62"/>
    </row>
    <row r="17" spans="1:5" x14ac:dyDescent="0.25">
      <c r="A17" s="62" t="s">
        <v>230</v>
      </c>
      <c r="B17" s="92" t="s">
        <v>612</v>
      </c>
      <c r="C17" s="62" t="s">
        <v>623</v>
      </c>
      <c r="D17" s="62"/>
      <c r="E17" s="62" t="s">
        <v>613</v>
      </c>
    </row>
    <row r="18" spans="1:5" x14ac:dyDescent="0.25">
      <c r="A18" s="62"/>
      <c r="B18" s="56"/>
      <c r="C18" s="62"/>
      <c r="D18" s="62"/>
      <c r="E18" s="62"/>
    </row>
    <row r="19" spans="1:5" ht="15.75" x14ac:dyDescent="0.25">
      <c r="A19" s="61" t="s">
        <v>56</v>
      </c>
      <c r="B19" s="60"/>
      <c r="C19" s="62"/>
      <c r="D19" s="62"/>
      <c r="E19" s="62"/>
    </row>
    <row r="20" spans="1:5" x14ac:dyDescent="0.25">
      <c r="A20" s="62" t="s">
        <v>230</v>
      </c>
      <c r="B20" s="92" t="s">
        <v>678</v>
      </c>
      <c r="C20" s="62" t="s">
        <v>679</v>
      </c>
      <c r="D20" s="62"/>
      <c r="E20" s="118" t="s">
        <v>732</v>
      </c>
    </row>
    <row r="21" spans="1:5" x14ac:dyDescent="0.25">
      <c r="A21" s="56"/>
      <c r="B21" s="56"/>
      <c r="C21" s="56"/>
      <c r="D21" s="56"/>
      <c r="E21" s="62"/>
    </row>
    <row r="22" spans="1:5" ht="15.75" x14ac:dyDescent="0.25">
      <c r="A22" s="61" t="s">
        <v>54</v>
      </c>
      <c r="B22" s="56"/>
      <c r="C22" s="56"/>
      <c r="D22" s="56"/>
      <c r="E22" s="56"/>
    </row>
    <row r="23" spans="1:5" x14ac:dyDescent="0.25">
      <c r="A23" s="62" t="s">
        <v>230</v>
      </c>
      <c r="B23" s="56" t="s">
        <v>632</v>
      </c>
      <c r="C23" s="56" t="s">
        <v>633</v>
      </c>
      <c r="D23" s="56"/>
      <c r="E23" s="118" t="s">
        <v>634</v>
      </c>
    </row>
    <row r="24" spans="1:5" x14ac:dyDescent="0.25">
      <c r="A24" s="62"/>
      <c r="B24" s="56"/>
      <c r="C24" s="56"/>
      <c r="D24" s="56"/>
      <c r="E24" s="56"/>
    </row>
    <row r="25" spans="1:5" ht="15.75" x14ac:dyDescent="0.25">
      <c r="A25" s="61" t="s">
        <v>34</v>
      </c>
      <c r="B25" s="56"/>
      <c r="C25" s="56"/>
      <c r="D25" s="56"/>
      <c r="E25" s="56"/>
    </row>
    <row r="26" spans="1:5" x14ac:dyDescent="0.25">
      <c r="A26" s="62" t="s">
        <v>230</v>
      </c>
      <c r="B26" s="56" t="s">
        <v>683</v>
      </c>
      <c r="C26" s="56" t="s">
        <v>563</v>
      </c>
      <c r="D26" s="56"/>
      <c r="E26" s="56" t="s">
        <v>564</v>
      </c>
    </row>
    <row r="27" spans="1:5" x14ac:dyDescent="0.25">
      <c r="A27" s="62"/>
      <c r="B27" s="56"/>
      <c r="C27" s="56"/>
      <c r="D27" s="56"/>
      <c r="E27" s="56"/>
    </row>
    <row r="28" spans="1:5" ht="15.75" x14ac:dyDescent="0.25">
      <c r="A28" s="61" t="s">
        <v>58</v>
      </c>
      <c r="B28" s="56"/>
      <c r="C28" s="56"/>
      <c r="D28" s="56"/>
      <c r="E28" s="56"/>
    </row>
    <row r="29" spans="1:5" x14ac:dyDescent="0.25">
      <c r="A29" s="62" t="s">
        <v>230</v>
      </c>
      <c r="B29" s="56" t="s">
        <v>583</v>
      </c>
      <c r="C29" s="56" t="s">
        <v>584</v>
      </c>
      <c r="D29" s="56"/>
      <c r="E29" s="56" t="s">
        <v>585</v>
      </c>
    </row>
    <row r="30" spans="1:5" x14ac:dyDescent="0.25">
      <c r="A30" s="62"/>
      <c r="B30" s="56"/>
      <c r="C30" s="56"/>
      <c r="D30" s="56"/>
      <c r="E30" s="56"/>
    </row>
    <row r="31" spans="1:5" ht="15.75" x14ac:dyDescent="0.25">
      <c r="A31" s="61" t="s">
        <v>57</v>
      </c>
      <c r="B31" s="56"/>
      <c r="C31" s="56"/>
      <c r="D31" s="56"/>
      <c r="E31" s="56"/>
    </row>
    <row r="32" spans="1:5" x14ac:dyDescent="0.25">
      <c r="A32" s="62" t="s">
        <v>230</v>
      </c>
      <c r="B32" s="56" t="s">
        <v>235</v>
      </c>
      <c r="C32" s="56" t="s">
        <v>236</v>
      </c>
      <c r="D32" s="56"/>
      <c r="E32" s="56" t="s">
        <v>237</v>
      </c>
    </row>
    <row r="33" spans="1:5" x14ac:dyDescent="0.25">
      <c r="A33" s="62"/>
      <c r="B33" s="56"/>
      <c r="C33" s="56"/>
      <c r="D33" s="56"/>
      <c r="E33" s="56"/>
    </row>
    <row r="34" spans="1:5" ht="15.75" x14ac:dyDescent="0.25">
      <c r="A34" s="61" t="s">
        <v>123</v>
      </c>
      <c r="B34" s="56"/>
      <c r="C34" s="56"/>
      <c r="D34" s="56"/>
      <c r="E34" s="56"/>
    </row>
    <row r="35" spans="1:5" x14ac:dyDescent="0.25">
      <c r="A35" s="62" t="s">
        <v>230</v>
      </c>
      <c r="B35" s="56" t="s">
        <v>476</v>
      </c>
      <c r="C35" s="56" t="s">
        <v>477</v>
      </c>
      <c r="D35" s="56"/>
      <c r="E35" s="56" t="s">
        <v>478</v>
      </c>
    </row>
    <row r="36" spans="1:5" x14ac:dyDescent="0.25">
      <c r="A36" s="62"/>
      <c r="B36" s="56"/>
      <c r="C36" s="56"/>
      <c r="D36" s="56"/>
      <c r="E36" s="116" t="s">
        <v>841</v>
      </c>
    </row>
    <row r="37" spans="1:5" ht="15.75" x14ac:dyDescent="0.25">
      <c r="A37" s="61" t="s">
        <v>447</v>
      </c>
      <c r="B37" s="56"/>
      <c r="C37" s="56"/>
      <c r="D37" s="56"/>
      <c r="E37" s="56"/>
    </row>
    <row r="38" spans="1:5" x14ac:dyDescent="0.25">
      <c r="A38" s="62" t="s">
        <v>230</v>
      </c>
      <c r="B38" s="56" t="s">
        <v>245</v>
      </c>
      <c r="C38" s="56" t="s">
        <v>246</v>
      </c>
      <c r="D38" s="56"/>
      <c r="E38" s="56" t="s">
        <v>247</v>
      </c>
    </row>
    <row r="39" spans="1:5" x14ac:dyDescent="0.25">
      <c r="A39" s="62"/>
      <c r="B39" s="56"/>
      <c r="C39" s="56"/>
      <c r="D39" s="56"/>
      <c r="E39" s="56"/>
    </row>
    <row r="40" spans="1:5" ht="15.75" x14ac:dyDescent="0.25">
      <c r="A40" s="61" t="s">
        <v>240</v>
      </c>
      <c r="B40" s="56"/>
      <c r="C40" s="56"/>
      <c r="D40" s="56"/>
      <c r="E40" s="56"/>
    </row>
    <row r="41" spans="1:5" x14ac:dyDescent="0.25">
      <c r="A41" s="62" t="s">
        <v>230</v>
      </c>
      <c r="B41" s="56" t="s">
        <v>241</v>
      </c>
      <c r="C41" s="56" t="s">
        <v>515</v>
      </c>
      <c r="D41" s="56"/>
      <c r="E41" s="56" t="s">
        <v>242</v>
      </c>
    </row>
    <row r="42" spans="1:5" x14ac:dyDescent="0.25">
      <c r="A42" s="62"/>
      <c r="B42" s="56"/>
      <c r="C42" s="56"/>
      <c r="D42" s="56"/>
      <c r="E42" s="56"/>
    </row>
    <row r="43" spans="1:5" ht="15.75" x14ac:dyDescent="0.25">
      <c r="A43" s="61" t="s">
        <v>53</v>
      </c>
      <c r="B43" s="56"/>
      <c r="C43" s="56"/>
      <c r="D43" s="56"/>
      <c r="E43" s="56"/>
    </row>
    <row r="44" spans="1:5" x14ac:dyDescent="0.25">
      <c r="A44" s="62" t="s">
        <v>230</v>
      </c>
      <c r="B44" s="56" t="s">
        <v>681</v>
      </c>
      <c r="C44" s="56"/>
      <c r="D44" s="56"/>
      <c r="E44" s="56" t="s">
        <v>682</v>
      </c>
    </row>
    <row r="45" spans="1:5" x14ac:dyDescent="0.25">
      <c r="A45" s="62"/>
      <c r="B45" s="56"/>
      <c r="C45" s="56"/>
      <c r="D45" s="56"/>
      <c r="E45" s="56"/>
    </row>
  </sheetData>
  <mergeCells count="2">
    <mergeCell ref="A1:E1"/>
    <mergeCell ref="A11:E11"/>
  </mergeCells>
  <hyperlinks>
    <hyperlink ref="E2" r:id="rId1" display="bherman@leafnow.com" xr:uid="{AD9FEBBC-C3CA-4699-897D-F69BF5714E5C}"/>
    <hyperlink ref="E4" r:id="rId2" xr:uid="{8D5200E3-A1FB-4D5E-B30A-541EC68D6099}"/>
    <hyperlink ref="E6" r:id="rId3" xr:uid="{AFA45C54-A573-4436-95EC-AC441163BBA6}"/>
    <hyperlink ref="E3" r:id="rId4" xr:uid="{6C40F882-9C72-4C8E-B261-8817E1A40DFC}"/>
    <hyperlink ref="E35" r:id="rId5" xr:uid="{D63F8BDF-9202-4389-8796-DFBD24F6362C}"/>
    <hyperlink ref="E26" r:id="rId6" display="mailto:wdivitoell@aol.com" xr:uid="{8E452FBD-6EB2-4D85-91BE-AC9E63F7D9DA}"/>
    <hyperlink ref="E29" r:id="rId7" display="mailto:mattwilson23@verizon.net" xr:uid="{73E28215-A3BC-4346-8C57-AA1BA17E04A4}"/>
    <hyperlink ref="E17" r:id="rId8" xr:uid="{3DA1030D-3D01-4C35-8DFD-2519B67A7E29}"/>
    <hyperlink ref="E14" r:id="rId9" xr:uid="{AFED245E-2C32-4043-B98A-5E638975DB3C}"/>
    <hyperlink ref="E36" r:id="rId10" xr:uid="{54667960-65BE-48ED-A91C-2DE60105B445}"/>
    <hyperlink ref="E23" r:id="rId11" xr:uid="{3F688A8F-F3C3-432D-AE56-0B61875BEF95}"/>
    <hyperlink ref="E15" r:id="rId12" display="mailto:mail2morgans@yahoo.com" xr:uid="{C787F90B-417D-489B-AA66-E40E0ED54294}"/>
    <hyperlink ref="E20" r:id="rId13" display="mailto:kkirby@ojrsd.net" xr:uid="{D35F7DFE-66FE-4755-BF15-80E926D3D4CA}"/>
  </hyperlinks>
  <pageMargins left="0.7" right="0.7" top="0.75" bottom="0.75" header="0.3" footer="0.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District 27</vt:lpstr>
      <vt:lpstr>League Host</vt:lpstr>
      <vt:lpstr>Schedule</vt:lpstr>
      <vt:lpstr>D27 Umps</vt:lpstr>
      <vt:lpstr>Scott Umps</vt:lpstr>
      <vt:lpstr>Field Locations</vt:lpstr>
      <vt:lpstr>Field Distances</vt:lpstr>
      <vt:lpstr>D27 Contacts</vt:lpstr>
      <vt:lpstr>D27 Presidents</vt:lpstr>
      <vt:lpstr>Road to World Series</vt:lpstr>
      <vt:lpstr>'District 27'!Print_Area</vt:lpstr>
      <vt:lpstr>'District 27'!Print_Titles</vt:lpstr>
      <vt:lpstr>'Field Locations'!Print_Titles</vt:lpstr>
      <vt:lpstr>Schedule!Print_Titles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dc:creator>
  <cp:lastModifiedBy>Jeff Bennett</cp:lastModifiedBy>
  <cp:lastPrinted>2022-07-10T15:38:52Z</cp:lastPrinted>
  <dcterms:created xsi:type="dcterms:W3CDTF">2017-05-23T04:42:18Z</dcterms:created>
  <dcterms:modified xsi:type="dcterms:W3CDTF">2022-07-20T05:44:05Z</dcterms:modified>
</cp:coreProperties>
</file>