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movable Disk\JB_Flash_Drive\Jeff\ELL_2022\PA_Dist_27\All_Stars\Schedules\"/>
    </mc:Choice>
  </mc:AlternateContent>
  <xr:revisionPtr revIDLastSave="0" documentId="8_{364DCEA2-62E5-4135-A032-45D664FF5F34}" xr6:coauthVersionLast="47" xr6:coauthVersionMax="47" xr10:uidLastSave="{00000000-0000-0000-0000-000000000000}"/>
  <bookViews>
    <workbookView xWindow="-120" yWindow="-120" windowWidth="29040" windowHeight="15840" xr2:uid="{85C8BFC6-F207-4425-B470-3860F83D01EA}"/>
  </bookViews>
  <sheets>
    <sheet name="D27 John Klein" sheetId="1" r:id="rId1"/>
  </sheets>
  <definedNames>
    <definedName name="_xlnm._FilterDatabase" localSheetId="0" hidden="1">'D27 John Klein'!$A$2:$CZ$37</definedName>
    <definedName name="_xlnm.Print_Titles" localSheetId="0">'D27 John Klein'!$1:$2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C22" i="1" l="1"/>
  <c r="DC21" i="1"/>
  <c r="DC20" i="1"/>
  <c r="DC19" i="1"/>
  <c r="DC18" i="1"/>
  <c r="DC17" i="1"/>
  <c r="DC16" i="1"/>
  <c r="DC15" i="1"/>
  <c r="DC14" i="1"/>
  <c r="H42" i="1"/>
  <c r="K44" i="1" l="1"/>
  <c r="H44" i="1"/>
  <c r="D41" i="1"/>
  <c r="B41" i="1"/>
  <c r="D49" i="1" l="1"/>
  <c r="K50" i="1"/>
  <c r="H52" i="1" s="1"/>
  <c r="H46" i="1"/>
  <c r="K37" i="1"/>
  <c r="H37" i="1"/>
  <c r="H39" i="1"/>
  <c r="H50" i="1" l="1"/>
  <c r="D50" i="1"/>
  <c r="B50" i="1"/>
  <c r="B49" i="1"/>
  <c r="D48" i="1"/>
  <c r="B48" i="1"/>
  <c r="D17" i="1"/>
  <c r="AF12" i="1"/>
  <c r="AF11" i="1"/>
  <c r="AF10" i="1"/>
  <c r="AF9" i="1"/>
  <c r="AF8" i="1"/>
  <c r="AF7" i="1"/>
  <c r="AF6" i="1"/>
  <c r="AF5" i="1"/>
  <c r="AF4" i="1"/>
  <c r="AF3" i="1"/>
  <c r="D32" i="1"/>
  <c r="D31" i="1"/>
  <c r="D30" i="1"/>
  <c r="D29" i="1"/>
  <c r="D28" i="1"/>
  <c r="D27" i="1"/>
  <c r="D26" i="1"/>
  <c r="D25" i="1"/>
  <c r="D24" i="1"/>
  <c r="D23" i="1"/>
  <c r="AE12" i="1"/>
  <c r="AE11" i="1"/>
  <c r="AE10" i="1"/>
  <c r="AE9" i="1"/>
  <c r="AE8" i="1"/>
  <c r="AE7" i="1"/>
  <c r="AE6" i="1"/>
  <c r="AE5" i="1"/>
  <c r="AE4" i="1"/>
  <c r="AE3" i="1"/>
  <c r="CS1" i="1"/>
  <c r="CL1" i="1"/>
  <c r="D20" i="1"/>
  <c r="D19" i="1"/>
  <c r="D18" i="1"/>
  <c r="B42" i="1"/>
  <c r="D44" i="1"/>
  <c r="B44" i="1"/>
  <c r="D43" i="1"/>
  <c r="B43" i="1"/>
  <c r="D42" i="1"/>
  <c r="K16" i="1" l="1"/>
  <c r="M16" i="1" s="1"/>
  <c r="K29" i="1"/>
  <c r="H21" i="1"/>
  <c r="K23" i="1"/>
  <c r="M23" i="1" s="1"/>
  <c r="K30" i="1"/>
  <c r="M30" i="1" s="1"/>
  <c r="H7" i="1"/>
  <c r="K9" i="1"/>
  <c r="M9" i="1" s="1"/>
  <c r="K3" i="1"/>
  <c r="M3" i="1" s="1"/>
  <c r="K10" i="1"/>
  <c r="K17" i="1"/>
  <c r="M17" i="1" s="1"/>
  <c r="H22" i="1"/>
  <c r="K24" i="1"/>
  <c r="M24" i="1" s="1"/>
  <c r="K31" i="1"/>
  <c r="M31" i="1" s="1"/>
  <c r="K4" i="1"/>
  <c r="M4" i="1" s="1"/>
  <c r="K5" i="1"/>
  <c r="M5" i="1" s="1"/>
  <c r="K12" i="1"/>
  <c r="M12" i="1" s="1"/>
  <c r="K19" i="1"/>
  <c r="M19" i="1" s="1"/>
  <c r="K26" i="1"/>
  <c r="M26" i="1" s="1"/>
  <c r="K6" i="1"/>
  <c r="M6" i="1" s="1"/>
  <c r="H13" i="1"/>
  <c r="K20" i="1"/>
  <c r="M20" i="1" s="1"/>
  <c r="K27" i="1"/>
  <c r="M27" i="1" s="1"/>
  <c r="K11" i="1"/>
  <c r="K7" i="1"/>
  <c r="H14" i="1"/>
  <c r="K21" i="1"/>
  <c r="M21" i="1" s="1"/>
  <c r="H28" i="1"/>
  <c r="K25" i="1"/>
  <c r="H8" i="1"/>
  <c r="CO8" i="1" s="1"/>
  <c r="H15" i="1"/>
  <c r="K22" i="1"/>
  <c r="H29" i="1"/>
  <c r="K18" i="1"/>
  <c r="M18" i="1" s="1"/>
  <c r="H9" i="1"/>
  <c r="H16" i="1"/>
  <c r="H23" i="1"/>
  <c r="CP23" i="1" s="1"/>
  <c r="H30" i="1"/>
  <c r="K32" i="1"/>
  <c r="H3" i="1"/>
  <c r="H10" i="1"/>
  <c r="H17" i="1"/>
  <c r="H24" i="1"/>
  <c r="H31" i="1"/>
  <c r="H4" i="1"/>
  <c r="H11" i="1"/>
  <c r="K13" i="1"/>
  <c r="M13" i="1" s="1"/>
  <c r="H18" i="1"/>
  <c r="CS18" i="1" s="1"/>
  <c r="H25" i="1"/>
  <c r="CO25" i="1" s="1"/>
  <c r="H32" i="1"/>
  <c r="H5" i="1"/>
  <c r="H12" i="1"/>
  <c r="CS12" i="1" s="1"/>
  <c r="K14" i="1"/>
  <c r="H19" i="1"/>
  <c r="CW19" i="1" s="1"/>
  <c r="H26" i="1"/>
  <c r="CP26" i="1" s="1"/>
  <c r="K28" i="1"/>
  <c r="M28" i="1" s="1"/>
  <c r="H6" i="1"/>
  <c r="K8" i="1"/>
  <c r="M8" i="1" s="1"/>
  <c r="K15" i="1"/>
  <c r="M15" i="1" s="1"/>
  <c r="H20" i="1"/>
  <c r="CV20" i="1" s="1"/>
  <c r="H27" i="1"/>
  <c r="CW27" i="1" s="1"/>
  <c r="CW10" i="1"/>
  <c r="CO10" i="1"/>
  <c r="CP10" i="1"/>
  <c r="CL10" i="1"/>
  <c r="D37" i="1"/>
  <c r="B37" i="1"/>
  <c r="B36" i="1"/>
  <c r="B35" i="1"/>
  <c r="B3" i="1"/>
  <c r="D36" i="1"/>
  <c r="D35" i="1"/>
  <c r="D10" i="1"/>
  <c r="D9" i="1"/>
  <c r="D8" i="1"/>
  <c r="D7" i="1"/>
  <c r="D6" i="1"/>
  <c r="AT2" i="1"/>
  <c r="BA2" i="1" s="1"/>
  <c r="BH2" i="1" s="1"/>
  <c r="BO2" i="1" s="1"/>
  <c r="BV2" i="1" s="1"/>
  <c r="CC2" i="1" s="1"/>
  <c r="CJ2" i="1" s="1"/>
  <c r="CQ2" i="1" s="1"/>
  <c r="CX2" i="1" s="1"/>
  <c r="AS2" i="1"/>
  <c r="AZ2" i="1" s="1"/>
  <c r="BG2" i="1" s="1"/>
  <c r="BN2" i="1" s="1"/>
  <c r="BU2" i="1" s="1"/>
  <c r="CB2" i="1" s="1"/>
  <c r="CI2" i="1" s="1"/>
  <c r="CP2" i="1" s="1"/>
  <c r="CW2" i="1" s="1"/>
  <c r="AR2" i="1"/>
  <c r="AY2" i="1" s="1"/>
  <c r="BF2" i="1" s="1"/>
  <c r="BM2" i="1" s="1"/>
  <c r="BT2" i="1" s="1"/>
  <c r="CA2" i="1" s="1"/>
  <c r="CH2" i="1" s="1"/>
  <c r="CO2" i="1" s="1"/>
  <c r="CV2" i="1" s="1"/>
  <c r="AQ2" i="1"/>
  <c r="AX2" i="1" s="1"/>
  <c r="BE2" i="1" s="1"/>
  <c r="BL2" i="1" s="1"/>
  <c r="BS2" i="1" s="1"/>
  <c r="BZ2" i="1" s="1"/>
  <c r="CG2" i="1" s="1"/>
  <c r="CN2" i="1" s="1"/>
  <c r="CU2" i="1" s="1"/>
  <c r="AP2" i="1"/>
  <c r="AW2" i="1" s="1"/>
  <c r="BD2" i="1" s="1"/>
  <c r="BK2" i="1" s="1"/>
  <c r="BR2" i="1" s="1"/>
  <c r="BY2" i="1" s="1"/>
  <c r="CF2" i="1" s="1"/>
  <c r="CM2" i="1" s="1"/>
  <c r="CT2" i="1" s="1"/>
  <c r="AO2" i="1"/>
  <c r="AV2" i="1" s="1"/>
  <c r="BC2" i="1" s="1"/>
  <c r="BJ2" i="1" s="1"/>
  <c r="BQ2" i="1" s="1"/>
  <c r="BX2" i="1" s="1"/>
  <c r="CE2" i="1" s="1"/>
  <c r="CL2" i="1" s="1"/>
  <c r="CS2" i="1" s="1"/>
  <c r="D5" i="1"/>
  <c r="A4" i="1"/>
  <c r="B4" i="1" s="1"/>
  <c r="D4" i="1"/>
  <c r="CE1" i="1"/>
  <c r="BX1" i="1"/>
  <c r="BQ1" i="1"/>
  <c r="BJ1" i="1"/>
  <c r="BC1" i="1"/>
  <c r="AV1" i="1"/>
  <c r="AO1" i="1"/>
  <c r="AH1" i="1"/>
  <c r="CL15" i="1" l="1"/>
  <c r="CP3" i="1"/>
  <c r="CW6" i="1"/>
  <c r="CP16" i="1"/>
  <c r="CO6" i="1"/>
  <c r="CW12" i="1"/>
  <c r="CL12" i="1"/>
  <c r="CQ12" i="1" s="1"/>
  <c r="CO12" i="1"/>
  <c r="CP11" i="1"/>
  <c r="CS5" i="1"/>
  <c r="CP12" i="1"/>
  <c r="CO3" i="1"/>
  <c r="CO19" i="1"/>
  <c r="CS14" i="1"/>
  <c r="CU14" i="1" s="1"/>
  <c r="CV19" i="1"/>
  <c r="CV30" i="1"/>
  <c r="CL19" i="1"/>
  <c r="CN19" i="1" s="1"/>
  <c r="CS10" i="1"/>
  <c r="CT10" i="1" s="1"/>
  <c r="CO29" i="1"/>
  <c r="CP19" i="1"/>
  <c r="CS19" i="1"/>
  <c r="CY19" i="1" s="1"/>
  <c r="CS6" i="1"/>
  <c r="CX6" i="1" s="1"/>
  <c r="U10" i="1"/>
  <c r="CW22" i="1"/>
  <c r="CP6" i="1"/>
  <c r="CV12" i="1"/>
  <c r="CV9" i="1"/>
  <c r="CW8" i="1"/>
  <c r="CL8" i="1"/>
  <c r="CR8" i="1" s="1"/>
  <c r="CV5" i="1"/>
  <c r="CW18" i="1"/>
  <c r="CV28" i="1"/>
  <c r="CL28" i="1"/>
  <c r="CR28" i="1" s="1"/>
  <c r="CW21" i="1"/>
  <c r="CP5" i="1"/>
  <c r="CO18" i="1"/>
  <c r="CV18" i="1"/>
  <c r="CV4" i="1"/>
  <c r="CP21" i="1"/>
  <c r="CW16" i="1"/>
  <c r="CO30" i="1"/>
  <c r="CW5" i="1"/>
  <c r="CO5" i="1"/>
  <c r="CL5" i="1"/>
  <c r="CR5" i="1" s="1"/>
  <c r="CO4" i="1"/>
  <c r="CV21" i="1"/>
  <c r="CS32" i="1"/>
  <c r="CT32" i="1" s="1"/>
  <c r="CL26" i="1"/>
  <c r="CM26" i="1" s="1"/>
  <c r="CL4" i="1"/>
  <c r="CR4" i="1" s="1"/>
  <c r="CS4" i="1"/>
  <c r="CX4" i="1" s="1"/>
  <c r="CV6" i="1"/>
  <c r="CP28" i="1"/>
  <c r="CP4" i="1"/>
  <c r="CO7" i="1"/>
  <c r="CO21" i="1"/>
  <c r="CL21" i="1"/>
  <c r="CN21" i="1" s="1"/>
  <c r="CS21" i="1"/>
  <c r="CT21" i="1" s="1"/>
  <c r="CW4" i="1"/>
  <c r="CO28" i="1"/>
  <c r="CL18" i="1"/>
  <c r="CN18" i="1" s="1"/>
  <c r="CO9" i="1"/>
  <c r="CV15" i="1"/>
  <c r="CL16" i="1"/>
  <c r="CQ16" i="1" s="1"/>
  <c r="CP18" i="1"/>
  <c r="CL6" i="1"/>
  <c r="CR6" i="1" s="1"/>
  <c r="CP29" i="1"/>
  <c r="CO32" i="1"/>
  <c r="CW23" i="1"/>
  <c r="CO23" i="1"/>
  <c r="CO11" i="1"/>
  <c r="CW17" i="1"/>
  <c r="CO22" i="1"/>
  <c r="CV31" i="1"/>
  <c r="CS17" i="1"/>
  <c r="CX17" i="1" s="1"/>
  <c r="CL23" i="1"/>
  <c r="CQ23" i="1" s="1"/>
  <c r="CW32" i="1"/>
  <c r="CS23" i="1"/>
  <c r="CY23" i="1" s="1"/>
  <c r="CV13" i="1"/>
  <c r="U12" i="1"/>
  <c r="CP30" i="1"/>
  <c r="CL9" i="1"/>
  <c r="CQ9" i="1" s="1"/>
  <c r="CP9" i="1"/>
  <c r="CP13" i="1"/>
  <c r="CS7" i="1"/>
  <c r="CY7" i="1" s="1"/>
  <c r="CW13" i="1"/>
  <c r="CV16" i="1"/>
  <c r="CL31" i="1"/>
  <c r="CR31" i="1" s="1"/>
  <c r="CV25" i="1"/>
  <c r="CL32" i="1"/>
  <c r="CR32" i="1" s="1"/>
  <c r="CW30" i="1"/>
  <c r="CV23" i="1"/>
  <c r="CV22" i="1"/>
  <c r="CL25" i="1"/>
  <c r="CN25" i="1" s="1"/>
  <c r="CO16" i="1"/>
  <c r="CP20" i="1"/>
  <c r="CS16" i="1"/>
  <c r="CT16" i="1" s="1"/>
  <c r="CW11" i="1"/>
  <c r="CV8" i="1"/>
  <c r="CW9" i="1"/>
  <c r="CP25" i="1"/>
  <c r="CS25" i="1"/>
  <c r="CU25" i="1" s="1"/>
  <c r="CS24" i="1"/>
  <c r="CU24" i="1" s="1"/>
  <c r="CW15" i="1"/>
  <c r="CP17" i="1"/>
  <c r="CV17" i="1"/>
  <c r="CV14" i="1"/>
  <c r="CS30" i="1"/>
  <c r="CU30" i="1" s="1"/>
  <c r="CO15" i="1"/>
  <c r="CO14" i="1"/>
  <c r="CO17" i="1"/>
  <c r="CL17" i="1"/>
  <c r="CR17" i="1" s="1"/>
  <c r="CS11" i="1"/>
  <c r="CY11" i="1" s="1"/>
  <c r="CW14" i="1"/>
  <c r="CV29" i="1"/>
  <c r="CW28" i="1"/>
  <c r="CS28" i="1"/>
  <c r="CY28" i="1" s="1"/>
  <c r="CL20" i="1"/>
  <c r="CR20" i="1" s="1"/>
  <c r="CV10" i="1"/>
  <c r="CS31" i="1"/>
  <c r="CU31" i="1" s="1"/>
  <c r="CL30" i="1"/>
  <c r="CQ30" i="1" s="1"/>
  <c r="CP7" i="1"/>
  <c r="CL7" i="1"/>
  <c r="CN7" i="1" s="1"/>
  <c r="CV7" i="1"/>
  <c r="CW20" i="1"/>
  <c r="CL22" i="1"/>
  <c r="CN22" i="1" s="1"/>
  <c r="CW7" i="1"/>
  <c r="CP32" i="1"/>
  <c r="CL11" i="1"/>
  <c r="CR11" i="1" s="1"/>
  <c r="CP22" i="1"/>
  <c r="CP15" i="1"/>
  <c r="CV3" i="1"/>
  <c r="CS15" i="1"/>
  <c r="CY15" i="1" s="1"/>
  <c r="CO27" i="1"/>
  <c r="CS29" i="1"/>
  <c r="CY29" i="1" s="1"/>
  <c r="CP24" i="1"/>
  <c r="CL14" i="1"/>
  <c r="CN14" i="1" s="1"/>
  <c r="CL13" i="1"/>
  <c r="CM13" i="1" s="1"/>
  <c r="CW3" i="1"/>
  <c r="CS3" i="1"/>
  <c r="CY3" i="1" s="1"/>
  <c r="CS20" i="1"/>
  <c r="CY20" i="1" s="1"/>
  <c r="CS13" i="1"/>
  <c r="CY13" i="1" s="1"/>
  <c r="CL29" i="1"/>
  <c r="CN29" i="1" s="1"/>
  <c r="CW29" i="1"/>
  <c r="CV32" i="1"/>
  <c r="CW26" i="1"/>
  <c r="U11" i="1"/>
  <c r="CV11" i="1"/>
  <c r="CP31" i="1"/>
  <c r="CP27" i="1"/>
  <c r="CL27" i="1"/>
  <c r="CM27" i="1" s="1"/>
  <c r="CV26" i="1"/>
  <c r="CL3" i="1"/>
  <c r="CM3" i="1" s="1"/>
  <c r="CS9" i="1"/>
  <c r="CT9" i="1" s="1"/>
  <c r="CS8" i="1"/>
  <c r="CT8" i="1" s="1"/>
  <c r="CS22" i="1"/>
  <c r="CY22" i="1" s="1"/>
  <c r="CO31" i="1"/>
  <c r="CO26" i="1"/>
  <c r="CW31" i="1"/>
  <c r="CO13" i="1"/>
  <c r="CP14" i="1"/>
  <c r="CP8" i="1"/>
  <c r="CO20" i="1"/>
  <c r="CV27" i="1"/>
  <c r="CS27" i="1"/>
  <c r="CU27" i="1" s="1"/>
  <c r="CW25" i="1"/>
  <c r="CV24" i="1"/>
  <c r="CO24" i="1"/>
  <c r="CS26" i="1"/>
  <c r="CT26" i="1" s="1"/>
  <c r="CW24" i="1"/>
  <c r="CL24" i="1"/>
  <c r="CR24" i="1" s="1"/>
  <c r="AS32" i="1"/>
  <c r="AR32" i="1"/>
  <c r="AO32" i="1"/>
  <c r="BG32" i="1"/>
  <c r="BF32" i="1"/>
  <c r="BC32" i="1"/>
  <c r="BJ32" i="1"/>
  <c r="BM32" i="1"/>
  <c r="BN32" i="1"/>
  <c r="AZ32" i="1"/>
  <c r="AY32" i="1"/>
  <c r="AV32" i="1"/>
  <c r="AK32" i="1"/>
  <c r="AH32" i="1"/>
  <c r="AL32" i="1"/>
  <c r="CM17" i="1"/>
  <c r="CB32" i="1"/>
  <c r="CA32" i="1"/>
  <c r="BX32" i="1"/>
  <c r="CE32" i="1"/>
  <c r="CI32" i="1"/>
  <c r="CH32" i="1"/>
  <c r="CR12" i="1"/>
  <c r="BU32" i="1"/>
  <c r="BT32" i="1"/>
  <c r="BQ32" i="1"/>
  <c r="CH15" i="1"/>
  <c r="CI29" i="1"/>
  <c r="CE27" i="1"/>
  <c r="CI30" i="1"/>
  <c r="CH29" i="1"/>
  <c r="CI28" i="1"/>
  <c r="CH30" i="1"/>
  <c r="CH28" i="1"/>
  <c r="CE29" i="1"/>
  <c r="CE28" i="1"/>
  <c r="CH31" i="1"/>
  <c r="CE30" i="1"/>
  <c r="CI24" i="1"/>
  <c r="CH24" i="1"/>
  <c r="CI23" i="1"/>
  <c r="CE23" i="1"/>
  <c r="CI31" i="1"/>
  <c r="CE31" i="1"/>
  <c r="CE26" i="1"/>
  <c r="CI25" i="1"/>
  <c r="CH25" i="1"/>
  <c r="CI27" i="1"/>
  <c r="CI26" i="1"/>
  <c r="CE25" i="1"/>
  <c r="CE24" i="1"/>
  <c r="CH23" i="1"/>
  <c r="CH27" i="1"/>
  <c r="CH26" i="1"/>
  <c r="CM23" i="1"/>
  <c r="AH16" i="1"/>
  <c r="AN16" i="1" s="1"/>
  <c r="AK31" i="1"/>
  <c r="AK30" i="1"/>
  <c r="AH29" i="1"/>
  <c r="AH28" i="1"/>
  <c r="AH30" i="1"/>
  <c r="AH31" i="1"/>
  <c r="AL25" i="1"/>
  <c r="AK23" i="1"/>
  <c r="AK25" i="1"/>
  <c r="AL24" i="1"/>
  <c r="AK26" i="1"/>
  <c r="AL26" i="1"/>
  <c r="AK24" i="1"/>
  <c r="AL23" i="1"/>
  <c r="AH25" i="1"/>
  <c r="AH23" i="1"/>
  <c r="AH26" i="1"/>
  <c r="AH24" i="1"/>
  <c r="AL28" i="1"/>
  <c r="AL27" i="1"/>
  <c r="AL29" i="1"/>
  <c r="AK28" i="1"/>
  <c r="AK27" i="1"/>
  <c r="AL31" i="1"/>
  <c r="AL30" i="1"/>
  <c r="AK29" i="1"/>
  <c r="AH27" i="1"/>
  <c r="AO15" i="1"/>
  <c r="AU15" i="1" s="1"/>
  <c r="AS26" i="1"/>
  <c r="AO24" i="1"/>
  <c r="AR26" i="1"/>
  <c r="AO26" i="1"/>
  <c r="AS28" i="1"/>
  <c r="AR28" i="1"/>
  <c r="AS24" i="1"/>
  <c r="AR23" i="1"/>
  <c r="AS30" i="1"/>
  <c r="AR29" i="1"/>
  <c r="AR27" i="1"/>
  <c r="AR30" i="1"/>
  <c r="AO25" i="1"/>
  <c r="AO23" i="1"/>
  <c r="AS29" i="1"/>
  <c r="AS27" i="1"/>
  <c r="AO27" i="1"/>
  <c r="AR25" i="1"/>
  <c r="AS31" i="1"/>
  <c r="AO28" i="1"/>
  <c r="AR31" i="1"/>
  <c r="AO29" i="1"/>
  <c r="AO31" i="1"/>
  <c r="AO30" i="1"/>
  <c r="AR24" i="1"/>
  <c r="AS25" i="1"/>
  <c r="AS23" i="1"/>
  <c r="AZ16" i="1"/>
  <c r="AZ27" i="1"/>
  <c r="AZ30" i="1"/>
  <c r="AY28" i="1"/>
  <c r="AY27" i="1"/>
  <c r="AY30" i="1"/>
  <c r="AV29" i="1"/>
  <c r="AV27" i="1"/>
  <c r="AV30" i="1"/>
  <c r="AV28" i="1"/>
  <c r="AY23" i="1"/>
  <c r="AZ31" i="1"/>
  <c r="AV31" i="1"/>
  <c r="AZ23" i="1"/>
  <c r="AZ26" i="1"/>
  <c r="AY31" i="1"/>
  <c r="AY25" i="1"/>
  <c r="AZ24" i="1"/>
  <c r="AY24" i="1"/>
  <c r="AY26" i="1"/>
  <c r="AZ25" i="1"/>
  <c r="AV24" i="1"/>
  <c r="AZ28" i="1"/>
  <c r="AZ29" i="1"/>
  <c r="AV26" i="1"/>
  <c r="AV25" i="1"/>
  <c r="AV23" i="1"/>
  <c r="AY29" i="1"/>
  <c r="BF16" i="1"/>
  <c r="BF31" i="1"/>
  <c r="BC30" i="1"/>
  <c r="BC31" i="1"/>
  <c r="BG23" i="1"/>
  <c r="BG24" i="1"/>
  <c r="BF24" i="1"/>
  <c r="BF23" i="1"/>
  <c r="BC25" i="1"/>
  <c r="BG29" i="1"/>
  <c r="BG27" i="1"/>
  <c r="BG26" i="1"/>
  <c r="BG25" i="1"/>
  <c r="BC24" i="1"/>
  <c r="BC23" i="1"/>
  <c r="BC26" i="1"/>
  <c r="BF26" i="1"/>
  <c r="BF25" i="1"/>
  <c r="BG28" i="1"/>
  <c r="BF29" i="1"/>
  <c r="BF28" i="1"/>
  <c r="BF27" i="1"/>
  <c r="BC29" i="1"/>
  <c r="BG30" i="1"/>
  <c r="BG31" i="1"/>
  <c r="BF30" i="1"/>
  <c r="BC28" i="1"/>
  <c r="BC27" i="1"/>
  <c r="CQ31" i="1"/>
  <c r="CN27" i="1"/>
  <c r="BN15" i="1"/>
  <c r="BJ24" i="1"/>
  <c r="BM25" i="1"/>
  <c r="BM23" i="1"/>
  <c r="BM27" i="1"/>
  <c r="BN28" i="1"/>
  <c r="BN29" i="1"/>
  <c r="BM28" i="1"/>
  <c r="BN30" i="1"/>
  <c r="BM30" i="1"/>
  <c r="BN27" i="1"/>
  <c r="BJ25" i="1"/>
  <c r="BM29" i="1"/>
  <c r="BJ28" i="1"/>
  <c r="BJ27" i="1"/>
  <c r="BJ29" i="1"/>
  <c r="BJ26" i="1"/>
  <c r="BJ23" i="1"/>
  <c r="BN31" i="1"/>
  <c r="BJ30" i="1"/>
  <c r="BN24" i="1"/>
  <c r="BM31" i="1"/>
  <c r="BM24" i="1"/>
  <c r="BJ31" i="1"/>
  <c r="BN26" i="1"/>
  <c r="BM26" i="1"/>
  <c r="BN25" i="1"/>
  <c r="BN23" i="1"/>
  <c r="CR29" i="1"/>
  <c r="BU14" i="1"/>
  <c r="BQ29" i="1"/>
  <c r="BU30" i="1"/>
  <c r="BQ28" i="1"/>
  <c r="BU31" i="1"/>
  <c r="BT30" i="1"/>
  <c r="BT31" i="1"/>
  <c r="BQ30" i="1"/>
  <c r="BT26" i="1"/>
  <c r="BT24" i="1"/>
  <c r="BQ24" i="1"/>
  <c r="BU25" i="1"/>
  <c r="BT25" i="1"/>
  <c r="BQ31" i="1"/>
  <c r="BU26" i="1"/>
  <c r="BU24" i="1"/>
  <c r="BU23" i="1"/>
  <c r="BT28" i="1"/>
  <c r="BU27" i="1"/>
  <c r="BT23" i="1"/>
  <c r="BU29" i="1"/>
  <c r="BT27" i="1"/>
  <c r="BQ26" i="1"/>
  <c r="BQ23" i="1"/>
  <c r="BT29" i="1"/>
  <c r="BQ25" i="1"/>
  <c r="BU28" i="1"/>
  <c r="BQ27" i="1"/>
  <c r="CA16" i="1"/>
  <c r="CB25" i="1"/>
  <c r="CB24" i="1"/>
  <c r="BX30" i="1"/>
  <c r="CA24" i="1"/>
  <c r="CB23" i="1"/>
  <c r="BX31" i="1"/>
  <c r="CB26" i="1"/>
  <c r="CA26" i="1"/>
  <c r="BX26" i="1"/>
  <c r="BX25" i="1"/>
  <c r="CA23" i="1"/>
  <c r="CA25" i="1"/>
  <c r="CB27" i="1"/>
  <c r="BX23" i="1"/>
  <c r="CB29" i="1"/>
  <c r="BX27" i="1"/>
  <c r="CB28" i="1"/>
  <c r="BX24" i="1"/>
  <c r="CA27" i="1"/>
  <c r="CA29" i="1"/>
  <c r="CB30" i="1"/>
  <c r="BX29" i="1"/>
  <c r="CA28" i="1"/>
  <c r="CB31" i="1"/>
  <c r="CA30" i="1"/>
  <c r="BX28" i="1"/>
  <c r="CA31" i="1"/>
  <c r="CY10" i="1"/>
  <c r="CX10" i="1"/>
  <c r="CU10" i="1"/>
  <c r="CT12" i="1"/>
  <c r="CY12" i="1"/>
  <c r="CU12" i="1"/>
  <c r="CX12" i="1"/>
  <c r="CX5" i="1"/>
  <c r="CU5" i="1"/>
  <c r="CT5" i="1"/>
  <c r="CY5" i="1"/>
  <c r="CY6" i="1"/>
  <c r="CU6" i="1"/>
  <c r="CT6" i="1"/>
  <c r="CX8" i="1"/>
  <c r="CU8" i="1"/>
  <c r="CT11" i="1"/>
  <c r="CU11" i="1"/>
  <c r="CT22" i="1"/>
  <c r="CU18" i="1"/>
  <c r="CY18" i="1"/>
  <c r="CX18" i="1"/>
  <c r="CT18" i="1"/>
  <c r="CX14" i="1"/>
  <c r="CU19" i="1"/>
  <c r="CT19" i="1"/>
  <c r="CX19" i="1"/>
  <c r="CM12" i="1"/>
  <c r="CQ19" i="1"/>
  <c r="CQ17" i="1"/>
  <c r="CM8" i="1"/>
  <c r="CN12" i="1"/>
  <c r="CR22" i="1"/>
  <c r="CM22" i="1"/>
  <c r="CM4" i="1"/>
  <c r="CQ4" i="1"/>
  <c r="CN4" i="1"/>
  <c r="CM16" i="1"/>
  <c r="CR16" i="1"/>
  <c r="CN16" i="1"/>
  <c r="CR14" i="1"/>
  <c r="CR10" i="1"/>
  <c r="CQ10" i="1"/>
  <c r="CM10" i="1"/>
  <c r="CN10" i="1"/>
  <c r="CR15" i="1"/>
  <c r="CQ15" i="1"/>
  <c r="CN15" i="1"/>
  <c r="CM15" i="1"/>
  <c r="AS17" i="1"/>
  <c r="AY18" i="1"/>
  <c r="BF20" i="1"/>
  <c r="BU21" i="1"/>
  <c r="AS21" i="1"/>
  <c r="AY21" i="1"/>
  <c r="BN21" i="1"/>
  <c r="AO17" i="1"/>
  <c r="BQ21" i="1"/>
  <c r="AS18" i="1"/>
  <c r="AS20" i="1"/>
  <c r="AH21" i="1"/>
  <c r="BG18" i="1"/>
  <c r="AL21" i="1"/>
  <c r="AO19" i="1"/>
  <c r="AO21" i="1"/>
  <c r="AK21" i="1"/>
  <c r="AO20" i="1"/>
  <c r="AR21" i="1"/>
  <c r="BC20" i="1"/>
  <c r="AV21" i="1"/>
  <c r="AS22" i="1"/>
  <c r="AZ21" i="1"/>
  <c r="BJ21" i="1"/>
  <c r="BM21" i="1"/>
  <c r="CH19" i="1"/>
  <c r="CI19" i="1"/>
  <c r="CH21" i="1"/>
  <c r="CH17" i="1"/>
  <c r="CH20" i="1"/>
  <c r="CE18" i="1"/>
  <c r="CI21" i="1"/>
  <c r="CE21" i="1"/>
  <c r="BC18" i="1"/>
  <c r="BT21" i="1"/>
  <c r="CB18" i="1"/>
  <c r="BX20" i="1"/>
  <c r="CA21" i="1"/>
  <c r="CB21" i="1"/>
  <c r="BC21" i="1"/>
  <c r="BC17" i="1"/>
  <c r="BF19" i="1"/>
  <c r="BC22" i="1"/>
  <c r="BF21" i="1"/>
  <c r="BF17" i="1"/>
  <c r="BG19" i="1"/>
  <c r="BG22" i="1"/>
  <c r="BG21" i="1"/>
  <c r="BX21" i="1"/>
  <c r="BX17" i="1"/>
  <c r="CB19" i="1"/>
  <c r="BX22" i="1"/>
  <c r="CB22" i="1"/>
  <c r="BX18" i="1"/>
  <c r="AR17" i="1"/>
  <c r="BG17" i="1"/>
  <c r="AH18" i="1"/>
  <c r="AN18" i="1" s="1"/>
  <c r="CA18" i="1"/>
  <c r="AL19" i="1"/>
  <c r="BC19" i="1"/>
  <c r="BI19" i="1" s="1"/>
  <c r="AR20" i="1"/>
  <c r="BG20" i="1"/>
  <c r="AH22" i="1"/>
  <c r="AN22" i="1" s="1"/>
  <c r="CA22" i="1"/>
  <c r="BJ17" i="1"/>
  <c r="BN18" i="1"/>
  <c r="BT19" i="1"/>
  <c r="BJ20" i="1"/>
  <c r="AY22" i="1"/>
  <c r="BN22" i="1"/>
  <c r="CE22" i="1"/>
  <c r="CK22" i="1" s="1"/>
  <c r="AV17" i="1"/>
  <c r="BB17" i="1" s="1"/>
  <c r="AK18" i="1"/>
  <c r="AZ18" i="1"/>
  <c r="BQ18" i="1"/>
  <c r="BW18" i="1" s="1"/>
  <c r="BU19" i="1"/>
  <c r="AV20" i="1"/>
  <c r="BB20" i="1" s="1"/>
  <c r="AK22" i="1"/>
  <c r="AZ22" i="1"/>
  <c r="BQ22" i="1"/>
  <c r="BW22" i="1" s="1"/>
  <c r="BM18" i="1"/>
  <c r="AH17" i="1"/>
  <c r="AN17" i="1" s="1"/>
  <c r="CA17" i="1"/>
  <c r="AL18" i="1"/>
  <c r="AR19" i="1"/>
  <c r="AH20" i="1"/>
  <c r="AN20" i="1" s="1"/>
  <c r="CA20" i="1"/>
  <c r="AL22" i="1"/>
  <c r="AL6" i="1"/>
  <c r="BM17" i="1"/>
  <c r="CB17" i="1"/>
  <c r="AO18" i="1"/>
  <c r="AU18" i="1" s="1"/>
  <c r="CH18" i="1"/>
  <c r="AS19" i="1"/>
  <c r="BX19" i="1"/>
  <c r="CD19" i="1" s="1"/>
  <c r="BM20" i="1"/>
  <c r="CB20" i="1"/>
  <c r="AO22" i="1"/>
  <c r="AU22" i="1" s="1"/>
  <c r="CH22" i="1"/>
  <c r="CI6" i="1"/>
  <c r="AY17" i="1"/>
  <c r="BN17" i="1"/>
  <c r="CE17" i="1"/>
  <c r="CK17" i="1" s="1"/>
  <c r="BT18" i="1"/>
  <c r="CI18" i="1"/>
  <c r="BJ19" i="1"/>
  <c r="AY20" i="1"/>
  <c r="BN20" i="1"/>
  <c r="CE20" i="1"/>
  <c r="CK20" i="1" s="1"/>
  <c r="BT22" i="1"/>
  <c r="CI22" i="1"/>
  <c r="CI9" i="1"/>
  <c r="AK17" i="1"/>
  <c r="AZ17" i="1"/>
  <c r="BQ17" i="1"/>
  <c r="BW17" i="1" s="1"/>
  <c r="BF18" i="1"/>
  <c r="BU18" i="1"/>
  <c r="AV19" i="1"/>
  <c r="BB19" i="1" s="1"/>
  <c r="AK20" i="1"/>
  <c r="AZ20" i="1"/>
  <c r="BQ20" i="1"/>
  <c r="BW20" i="1" s="1"/>
  <c r="BF22" i="1"/>
  <c r="BU22" i="1"/>
  <c r="CE16" i="1"/>
  <c r="AL17" i="1"/>
  <c r="AR18" i="1"/>
  <c r="AH19" i="1"/>
  <c r="AN19" i="1" s="1"/>
  <c r="CA19" i="1"/>
  <c r="AL20" i="1"/>
  <c r="AR22" i="1"/>
  <c r="BM19" i="1"/>
  <c r="BM22" i="1"/>
  <c r="BT17" i="1"/>
  <c r="CI17" i="1"/>
  <c r="BJ18" i="1"/>
  <c r="AY19" i="1"/>
  <c r="BN19" i="1"/>
  <c r="CE19" i="1"/>
  <c r="CK19" i="1" s="1"/>
  <c r="BT20" i="1"/>
  <c r="CI20" i="1"/>
  <c r="BJ22" i="1"/>
  <c r="BU17" i="1"/>
  <c r="AV18" i="1"/>
  <c r="BB18" i="1" s="1"/>
  <c r="AK19" i="1"/>
  <c r="AZ19" i="1"/>
  <c r="BQ19" i="1"/>
  <c r="BW19" i="1" s="1"/>
  <c r="BU20" i="1"/>
  <c r="AV22" i="1"/>
  <c r="BB22" i="1" s="1"/>
  <c r="CI16" i="1"/>
  <c r="CE14" i="1"/>
  <c r="BF14" i="1"/>
  <c r="AL5" i="1"/>
  <c r="BG5" i="1"/>
  <c r="BG6" i="1"/>
  <c r="AH11" i="1"/>
  <c r="AK6" i="1"/>
  <c r="BF10" i="1"/>
  <c r="AK16" i="1"/>
  <c r="AL12" i="1"/>
  <c r="AS12" i="1"/>
  <c r="AO7" i="1"/>
  <c r="CI12" i="1"/>
  <c r="BF7" i="1"/>
  <c r="AK13" i="1"/>
  <c r="AL4" i="1"/>
  <c r="CH7" i="1"/>
  <c r="BF13" i="1"/>
  <c r="AS4" i="1"/>
  <c r="BF8" i="1"/>
  <c r="CA13" i="1"/>
  <c r="CI4" i="1"/>
  <c r="CE8" i="1"/>
  <c r="AH14" i="1"/>
  <c r="AK5" i="1"/>
  <c r="AS9" i="1"/>
  <c r="AO10" i="1"/>
  <c r="AS15" i="1"/>
  <c r="BN5" i="1"/>
  <c r="AK7" i="1"/>
  <c r="AL9" i="1"/>
  <c r="BF11" i="1"/>
  <c r="CH13" i="1"/>
  <c r="BJ16" i="1"/>
  <c r="BQ5" i="1"/>
  <c r="BT11" i="1"/>
  <c r="BT5" i="1"/>
  <c r="BQ9" i="1"/>
  <c r="CA11" i="1"/>
  <c r="BQ4" i="1"/>
  <c r="CI5" i="1"/>
  <c r="CA7" i="1"/>
  <c r="BT9" i="1"/>
  <c r="CE11" i="1"/>
  <c r="BT14" i="1"/>
  <c r="BT4" i="1"/>
  <c r="CE7" i="1"/>
  <c r="BX9" i="1"/>
  <c r="CA14" i="1"/>
  <c r="BU4" i="1"/>
  <c r="BX4" i="1"/>
  <c r="CD4" i="1" s="1"/>
  <c r="AR6" i="1"/>
  <c r="AH8" i="1"/>
  <c r="AK10" i="1"/>
  <c r="BT12" i="1"/>
  <c r="AL15" i="1"/>
  <c r="BX12" i="1"/>
  <c r="BN6" i="1"/>
  <c r="BT8" i="1"/>
  <c r="BT15" i="1"/>
  <c r="BQ6" i="1"/>
  <c r="BX8" i="1"/>
  <c r="CA10" i="1"/>
  <c r="BX15" i="1"/>
  <c r="AR5" i="1"/>
  <c r="BT6" i="1"/>
  <c r="CA8" i="1"/>
  <c r="CH10" i="1"/>
  <c r="CI15" i="1"/>
  <c r="AZ11" i="1"/>
  <c r="AR4" i="1"/>
  <c r="BM5" i="1"/>
  <c r="BM6" i="1"/>
  <c r="BJ7" i="1"/>
  <c r="AY8" i="1"/>
  <c r="AR9" i="1"/>
  <c r="BJ10" i="1"/>
  <c r="CE10" i="1"/>
  <c r="AY11" i="1"/>
  <c r="BX11" i="1"/>
  <c r="AR12" i="1"/>
  <c r="BQ12" i="1"/>
  <c r="BJ13" i="1"/>
  <c r="CE13" i="1"/>
  <c r="AY14" i="1"/>
  <c r="BX14" i="1"/>
  <c r="CD14" i="1" s="1"/>
  <c r="AR15" i="1"/>
  <c r="BQ15" i="1"/>
  <c r="BG16" i="1"/>
  <c r="CB16" i="1"/>
  <c r="AV4" i="1"/>
  <c r="AO5" i="1"/>
  <c r="AO6" i="1"/>
  <c r="AL7" i="1"/>
  <c r="CI7" i="1"/>
  <c r="BC8" i="1"/>
  <c r="CB8" i="1"/>
  <c r="AV9" i="1"/>
  <c r="BU9" i="1"/>
  <c r="AL10" i="1"/>
  <c r="CI10" i="1"/>
  <c r="BC11" i="1"/>
  <c r="BI11" i="1" s="1"/>
  <c r="CB11" i="1"/>
  <c r="AV12" i="1"/>
  <c r="BU12" i="1"/>
  <c r="AL13" i="1"/>
  <c r="CI13" i="1"/>
  <c r="BC14" i="1"/>
  <c r="CB14" i="1"/>
  <c r="AV15" i="1"/>
  <c r="BU15" i="1"/>
  <c r="AL16" i="1"/>
  <c r="CH16" i="1"/>
  <c r="BM7" i="1"/>
  <c r="BM10" i="1"/>
  <c r="AO13" i="1"/>
  <c r="BM13" i="1"/>
  <c r="AO16" i="1"/>
  <c r="AY4" i="1"/>
  <c r="AS5" i="1"/>
  <c r="BU5" i="1"/>
  <c r="AS6" i="1"/>
  <c r="BU6" i="1"/>
  <c r="AR7" i="1"/>
  <c r="BN7" i="1"/>
  <c r="AK8" i="1"/>
  <c r="BG8" i="1"/>
  <c r="CH8" i="1"/>
  <c r="AY9" i="1"/>
  <c r="AR10" i="1"/>
  <c r="BN10" i="1"/>
  <c r="AK11" i="1"/>
  <c r="BG11" i="1"/>
  <c r="CH11" i="1"/>
  <c r="AY12" i="1"/>
  <c r="AR13" i="1"/>
  <c r="BN13" i="1"/>
  <c r="AK14" i="1"/>
  <c r="BG14" i="1"/>
  <c r="CH14" i="1"/>
  <c r="AY15" i="1"/>
  <c r="AR16" i="1"/>
  <c r="BM16" i="1"/>
  <c r="AZ8" i="1"/>
  <c r="AZ4" i="1"/>
  <c r="AV5" i="1"/>
  <c r="BX5" i="1"/>
  <c r="AV6" i="1"/>
  <c r="BB6" i="1" s="1"/>
  <c r="BX6" i="1"/>
  <c r="AS7" i="1"/>
  <c r="BQ7" i="1"/>
  <c r="AL8" i="1"/>
  <c r="BJ8" i="1"/>
  <c r="CI8" i="1"/>
  <c r="AZ9" i="1"/>
  <c r="AS10" i="1"/>
  <c r="BQ10" i="1"/>
  <c r="BW10" i="1" s="1"/>
  <c r="AL11" i="1"/>
  <c r="BJ11" i="1"/>
  <c r="CI11" i="1"/>
  <c r="AZ12" i="1"/>
  <c r="AS13" i="1"/>
  <c r="BQ13" i="1"/>
  <c r="AL14" i="1"/>
  <c r="BJ14" i="1"/>
  <c r="CI14" i="1"/>
  <c r="AZ15" i="1"/>
  <c r="AS16" i="1"/>
  <c r="BN16" i="1"/>
  <c r="AH4" i="1"/>
  <c r="AN4" i="1" s="1"/>
  <c r="BC4" i="1"/>
  <c r="BI4" i="1" s="1"/>
  <c r="CA4" i="1"/>
  <c r="AY5" i="1"/>
  <c r="CA5" i="1"/>
  <c r="AY6" i="1"/>
  <c r="CA6" i="1"/>
  <c r="AV7" i="1"/>
  <c r="BT7" i="1"/>
  <c r="AO8" i="1"/>
  <c r="AU8" i="1" s="1"/>
  <c r="AH9" i="1"/>
  <c r="AN9" i="1" s="1"/>
  <c r="BC9" i="1"/>
  <c r="CA9" i="1"/>
  <c r="AV10" i="1"/>
  <c r="BT10" i="1"/>
  <c r="AO11" i="1"/>
  <c r="AH12" i="1"/>
  <c r="AN12" i="1" s="1"/>
  <c r="BC12" i="1"/>
  <c r="CA12" i="1"/>
  <c r="AV13" i="1"/>
  <c r="BT13" i="1"/>
  <c r="AO14" i="1"/>
  <c r="AH15" i="1"/>
  <c r="AN15" i="1" s="1"/>
  <c r="BC15" i="1"/>
  <c r="CA15" i="1"/>
  <c r="AV16" i="1"/>
  <c r="BQ16" i="1"/>
  <c r="BW16" i="1" s="1"/>
  <c r="BF4" i="1"/>
  <c r="CB4" i="1"/>
  <c r="AZ5" i="1"/>
  <c r="CB5" i="1"/>
  <c r="AZ6" i="1"/>
  <c r="CB6" i="1"/>
  <c r="AY7" i="1"/>
  <c r="BU7" i="1"/>
  <c r="AR8" i="1"/>
  <c r="BM8" i="1"/>
  <c r="BF9" i="1"/>
  <c r="CB9" i="1"/>
  <c r="AY10" i="1"/>
  <c r="BU10" i="1"/>
  <c r="AR11" i="1"/>
  <c r="BM11" i="1"/>
  <c r="BF12" i="1"/>
  <c r="CB12" i="1"/>
  <c r="AY13" i="1"/>
  <c r="BU13" i="1"/>
  <c r="AR14" i="1"/>
  <c r="BM14" i="1"/>
  <c r="BF15" i="1"/>
  <c r="CB15" i="1"/>
  <c r="BT16" i="1"/>
  <c r="AZ14" i="1"/>
  <c r="BG4" i="1"/>
  <c r="CE4" i="1"/>
  <c r="BC5" i="1"/>
  <c r="CE5" i="1"/>
  <c r="BC6" i="1"/>
  <c r="CE6" i="1"/>
  <c r="AZ7" i="1"/>
  <c r="BX7" i="1"/>
  <c r="AS8" i="1"/>
  <c r="BN8" i="1"/>
  <c r="BG9" i="1"/>
  <c r="CE9" i="1"/>
  <c r="AZ10" i="1"/>
  <c r="BX10" i="1"/>
  <c r="CD10" i="1" s="1"/>
  <c r="AS11" i="1"/>
  <c r="BN11" i="1"/>
  <c r="BG12" i="1"/>
  <c r="CE12" i="1"/>
  <c r="AZ13" i="1"/>
  <c r="BX13" i="1"/>
  <c r="AS14" i="1"/>
  <c r="BN14" i="1"/>
  <c r="BG15" i="1"/>
  <c r="CE15" i="1"/>
  <c r="AY16" i="1"/>
  <c r="BU16" i="1"/>
  <c r="AK4" i="1"/>
  <c r="BJ4" i="1"/>
  <c r="CH4" i="1"/>
  <c r="BF5" i="1"/>
  <c r="CH5" i="1"/>
  <c r="BF6" i="1"/>
  <c r="CH6" i="1"/>
  <c r="BC7" i="1"/>
  <c r="AV8" i="1"/>
  <c r="BB8" i="1" s="1"/>
  <c r="BQ8" i="1"/>
  <c r="AK9" i="1"/>
  <c r="BJ9" i="1"/>
  <c r="CH9" i="1"/>
  <c r="BC10" i="1"/>
  <c r="AV11" i="1"/>
  <c r="BB11" i="1" s="1"/>
  <c r="BQ11" i="1"/>
  <c r="AK12" i="1"/>
  <c r="BJ12" i="1"/>
  <c r="CH12" i="1"/>
  <c r="BC13" i="1"/>
  <c r="BI13" i="1" s="1"/>
  <c r="AV14" i="1"/>
  <c r="BB14" i="1" s="1"/>
  <c r="BQ14" i="1"/>
  <c r="AK15" i="1"/>
  <c r="BJ15" i="1"/>
  <c r="BX16" i="1"/>
  <c r="BM4" i="1"/>
  <c r="BM9" i="1"/>
  <c r="BM12" i="1"/>
  <c r="BM15" i="1"/>
  <c r="BC16" i="1"/>
  <c r="AO4" i="1"/>
  <c r="BN4" i="1"/>
  <c r="AH5" i="1"/>
  <c r="BJ5" i="1"/>
  <c r="AH6" i="1"/>
  <c r="BJ6" i="1"/>
  <c r="CZ6" i="1" s="1"/>
  <c r="AH7" i="1"/>
  <c r="BG7" i="1"/>
  <c r="CB7" i="1"/>
  <c r="BU8" i="1"/>
  <c r="AO9" i="1"/>
  <c r="BN9" i="1"/>
  <c r="AH10" i="1"/>
  <c r="AN10" i="1" s="1"/>
  <c r="BG10" i="1"/>
  <c r="CB10" i="1"/>
  <c r="BU11" i="1"/>
  <c r="AO12" i="1"/>
  <c r="BN12" i="1"/>
  <c r="AH13" i="1"/>
  <c r="BG13" i="1"/>
  <c r="CB13" i="1"/>
  <c r="BQ3" i="1"/>
  <c r="BW3" i="1" s="1"/>
  <c r="AK3" i="1"/>
  <c r="BU3" i="1"/>
  <c r="CH3" i="1"/>
  <c r="CI3" i="1"/>
  <c r="AH3" i="1"/>
  <c r="AN3" i="1" s="1"/>
  <c r="BG3" i="1"/>
  <c r="BC3" i="1"/>
  <c r="BI3" i="1" s="1"/>
  <c r="A5" i="1"/>
  <c r="B5" i="1" s="1"/>
  <c r="BJ3" i="1"/>
  <c r="BM3" i="1"/>
  <c r="BN3" i="1"/>
  <c r="BT3" i="1"/>
  <c r="AR3" i="1"/>
  <c r="AL3" i="1"/>
  <c r="AO3" i="1"/>
  <c r="AU3" i="1" s="1"/>
  <c r="AV3" i="1"/>
  <c r="BB3" i="1" s="1"/>
  <c r="AS3" i="1"/>
  <c r="AY3" i="1"/>
  <c r="BX3" i="1"/>
  <c r="CD3" i="1" s="1"/>
  <c r="AZ3" i="1"/>
  <c r="CA3" i="1"/>
  <c r="CB3" i="1"/>
  <c r="BF3" i="1"/>
  <c r="CE3" i="1"/>
  <c r="CK3" i="1" s="1"/>
  <c r="CR18" i="1" l="1"/>
  <c r="CR26" i="1"/>
  <c r="CX32" i="1"/>
  <c r="CU22" i="1"/>
  <c r="CX22" i="1"/>
  <c r="CR19" i="1"/>
  <c r="CY14" i="1"/>
  <c r="CT14" i="1"/>
  <c r="CX16" i="1"/>
  <c r="CM19" i="1"/>
  <c r="CY8" i="1"/>
  <c r="CQ8" i="1"/>
  <c r="CM29" i="1"/>
  <c r="CN8" i="1"/>
  <c r="CT31" i="1"/>
  <c r="CZ4" i="1"/>
  <c r="CY32" i="1"/>
  <c r="CZ15" i="1"/>
  <c r="CY16" i="1"/>
  <c r="CQ24" i="1"/>
  <c r="CM7" i="1"/>
  <c r="CU16" i="1"/>
  <c r="CT15" i="1"/>
  <c r="CX15" i="1"/>
  <c r="CR7" i="1"/>
  <c r="CU32" i="1"/>
  <c r="CU26" i="1"/>
  <c r="CY17" i="1"/>
  <c r="CT7" i="1"/>
  <c r="CT17" i="1"/>
  <c r="CX7" i="1"/>
  <c r="CN23" i="1"/>
  <c r="CU17" i="1"/>
  <c r="CU7" i="1"/>
  <c r="CY4" i="1"/>
  <c r="CM30" i="1"/>
  <c r="CR30" i="1"/>
  <c r="CQ18" i="1"/>
  <c r="CT4" i="1"/>
  <c r="CM18" i="1"/>
  <c r="CU4" i="1"/>
  <c r="CM24" i="1"/>
  <c r="CQ26" i="1"/>
  <c r="CX9" i="1"/>
  <c r="CU9" i="1"/>
  <c r="CQ29" i="1"/>
  <c r="CY9" i="1"/>
  <c r="CZ23" i="1"/>
  <c r="CZ26" i="1"/>
  <c r="CY31" i="1"/>
  <c r="CZ29" i="1"/>
  <c r="CM28" i="1"/>
  <c r="CX31" i="1"/>
  <c r="CN28" i="1"/>
  <c r="CZ32" i="1"/>
  <c r="CQ28" i="1"/>
  <c r="CZ9" i="1"/>
  <c r="BP22" i="1"/>
  <c r="CZ22" i="1"/>
  <c r="CZ30" i="1"/>
  <c r="CX26" i="1"/>
  <c r="CZ11" i="1"/>
  <c r="BP20" i="1"/>
  <c r="CZ20" i="1"/>
  <c r="CN26" i="1"/>
  <c r="CQ7" i="1"/>
  <c r="BP7" i="1"/>
  <c r="CZ7" i="1"/>
  <c r="BP17" i="1"/>
  <c r="CZ17" i="1"/>
  <c r="BP13" i="1"/>
  <c r="CZ13" i="1"/>
  <c r="CZ27" i="1"/>
  <c r="CZ16" i="1"/>
  <c r="BP18" i="1"/>
  <c r="CZ18" i="1"/>
  <c r="CZ28" i="1"/>
  <c r="CZ24" i="1"/>
  <c r="BP3" i="1"/>
  <c r="CZ3" i="1"/>
  <c r="CZ14" i="1"/>
  <c r="CZ8" i="1"/>
  <c r="CZ31" i="1"/>
  <c r="CZ25" i="1"/>
  <c r="CZ21" i="1"/>
  <c r="CQ21" i="1"/>
  <c r="BP12" i="1"/>
  <c r="CZ12" i="1"/>
  <c r="BP5" i="1"/>
  <c r="CZ5" i="1"/>
  <c r="BP10" i="1"/>
  <c r="CZ10" i="1"/>
  <c r="BP19" i="1"/>
  <c r="CZ19" i="1"/>
  <c r="CR21" i="1"/>
  <c r="CY26" i="1"/>
  <c r="CN32" i="1"/>
  <c r="CQ32" i="1"/>
  <c r="CT24" i="1"/>
  <c r="CM6" i="1"/>
  <c r="CN6" i="1"/>
  <c r="CX25" i="1"/>
  <c r="CX23" i="1"/>
  <c r="CQ6" i="1"/>
  <c r="CY25" i="1"/>
  <c r="CM32" i="1"/>
  <c r="CY24" i="1"/>
  <c r="CT25" i="1"/>
  <c r="CM11" i="1"/>
  <c r="CM21" i="1"/>
  <c r="CT3" i="1"/>
  <c r="CN20" i="1"/>
  <c r="CX21" i="1"/>
  <c r="CU20" i="1"/>
  <c r="CU21" i="1"/>
  <c r="CQ5" i="1"/>
  <c r="CT20" i="1"/>
  <c r="CY21" i="1"/>
  <c r="CX20" i="1"/>
  <c r="CR9" i="1"/>
  <c r="CM9" i="1"/>
  <c r="CN5" i="1"/>
  <c r="CQ25" i="1"/>
  <c r="CN9" i="1"/>
  <c r="CM5" i="1"/>
  <c r="CR25" i="1"/>
  <c r="CM20" i="1"/>
  <c r="CM25" i="1"/>
  <c r="CQ20" i="1"/>
  <c r="CY30" i="1"/>
  <c r="CX30" i="1"/>
  <c r="CT30" i="1"/>
  <c r="CX11" i="1"/>
  <c r="CU15" i="1"/>
  <c r="CY27" i="1"/>
  <c r="CU28" i="1"/>
  <c r="CQ3" i="1"/>
  <c r="CR27" i="1"/>
  <c r="CN17" i="1"/>
  <c r="CX29" i="1"/>
  <c r="CQ22" i="1"/>
  <c r="CX28" i="1"/>
  <c r="CN11" i="1"/>
  <c r="CT13" i="1"/>
  <c r="CU3" i="1"/>
  <c r="CQ11" i="1"/>
  <c r="CU13" i="1"/>
  <c r="CS34" i="1"/>
  <c r="T12" i="1" s="1"/>
  <c r="CQ27" i="1"/>
  <c r="CN31" i="1"/>
  <c r="CN30" i="1"/>
  <c r="CR23" i="1"/>
  <c r="CX13" i="1"/>
  <c r="CX27" i="1"/>
  <c r="CT27" i="1"/>
  <c r="CU23" i="1"/>
  <c r="CT23" i="1"/>
  <c r="CN3" i="1"/>
  <c r="CM31" i="1"/>
  <c r="CU29" i="1"/>
  <c r="CR3" i="1"/>
  <c r="CT29" i="1"/>
  <c r="CT28" i="1"/>
  <c r="CX3" i="1"/>
  <c r="CX24" i="1"/>
  <c r="CP34" i="1"/>
  <c r="W11" i="1" s="1"/>
  <c r="CW34" i="1"/>
  <c r="W12" i="1" s="1"/>
  <c r="CV34" i="1"/>
  <c r="V12" i="1" s="1"/>
  <c r="CO34" i="1"/>
  <c r="V11" i="1" s="1"/>
  <c r="CQ14" i="1"/>
  <c r="CR13" i="1"/>
  <c r="CM14" i="1"/>
  <c r="CL34" i="1"/>
  <c r="T11" i="1" s="1"/>
  <c r="CN24" i="1"/>
  <c r="CQ13" i="1"/>
  <c r="CN13" i="1"/>
  <c r="AQ15" i="1"/>
  <c r="AP15" i="1"/>
  <c r="BP32" i="1"/>
  <c r="BK32" i="1"/>
  <c r="BL32" i="1"/>
  <c r="BO32" i="1"/>
  <c r="AJ32" i="1"/>
  <c r="AM32" i="1"/>
  <c r="AI32" i="1"/>
  <c r="AN32" i="1"/>
  <c r="BI32" i="1"/>
  <c r="BD32" i="1"/>
  <c r="BH32" i="1"/>
  <c r="BE32" i="1"/>
  <c r="AW32" i="1"/>
  <c r="AX32" i="1"/>
  <c r="BA32" i="1"/>
  <c r="BB32" i="1"/>
  <c r="AU32" i="1"/>
  <c r="AT32" i="1"/>
  <c r="AP32" i="1"/>
  <c r="AQ32" i="1"/>
  <c r="AJ16" i="1"/>
  <c r="CC29" i="1"/>
  <c r="CG32" i="1"/>
  <c r="CJ32" i="1"/>
  <c r="CK32" i="1"/>
  <c r="CF32" i="1"/>
  <c r="BZ32" i="1"/>
  <c r="CC32" i="1"/>
  <c r="BY32" i="1"/>
  <c r="CD32" i="1"/>
  <c r="BV32" i="1"/>
  <c r="BW32" i="1"/>
  <c r="BR32" i="1"/>
  <c r="BS32" i="1"/>
  <c r="BZ29" i="1"/>
  <c r="CD29" i="1"/>
  <c r="BY29" i="1"/>
  <c r="BE29" i="1"/>
  <c r="BI29" i="1"/>
  <c r="BD29" i="1"/>
  <c r="BH29" i="1"/>
  <c r="AX31" i="1"/>
  <c r="BB31" i="1"/>
  <c r="BA31" i="1"/>
  <c r="AW31" i="1"/>
  <c r="AJ27" i="1"/>
  <c r="AM27" i="1"/>
  <c r="AN27" i="1"/>
  <c r="AI27" i="1"/>
  <c r="AN25" i="1"/>
  <c r="AM25" i="1"/>
  <c r="AJ25" i="1"/>
  <c r="AI25" i="1"/>
  <c r="AN31" i="1"/>
  <c r="AJ31" i="1"/>
  <c r="AI31" i="1"/>
  <c r="AM31" i="1"/>
  <c r="CF23" i="1"/>
  <c r="CK23" i="1"/>
  <c r="CJ23" i="1"/>
  <c r="CG23" i="1"/>
  <c r="CD26" i="1"/>
  <c r="CC26" i="1"/>
  <c r="BZ26" i="1"/>
  <c r="BY26" i="1"/>
  <c r="BR30" i="1"/>
  <c r="BW30" i="1"/>
  <c r="BV30" i="1"/>
  <c r="BS30" i="1"/>
  <c r="BL30" i="1"/>
  <c r="BP30" i="1"/>
  <c r="BO30" i="1"/>
  <c r="BK30" i="1"/>
  <c r="AW24" i="1"/>
  <c r="BB24" i="1"/>
  <c r="BA24" i="1"/>
  <c r="AX24" i="1"/>
  <c r="AJ28" i="1"/>
  <c r="AI28" i="1"/>
  <c r="AM28" i="1"/>
  <c r="AN28" i="1"/>
  <c r="CK24" i="1"/>
  <c r="CJ24" i="1"/>
  <c r="CF24" i="1"/>
  <c r="CG24" i="1"/>
  <c r="AN30" i="1"/>
  <c r="AJ30" i="1"/>
  <c r="AI30" i="1"/>
  <c r="AM30" i="1"/>
  <c r="BS27" i="1"/>
  <c r="BW27" i="1"/>
  <c r="BR27" i="1"/>
  <c r="BV27" i="1"/>
  <c r="BE25" i="1"/>
  <c r="BI25" i="1"/>
  <c r="BH25" i="1"/>
  <c r="BD25" i="1"/>
  <c r="BB28" i="1"/>
  <c r="AX28" i="1"/>
  <c r="BA28" i="1"/>
  <c r="AW28" i="1"/>
  <c r="AI29" i="1"/>
  <c r="AN29" i="1"/>
  <c r="AJ29" i="1"/>
  <c r="AM29" i="1"/>
  <c r="CG25" i="1"/>
  <c r="CK25" i="1"/>
  <c r="CJ25" i="1"/>
  <c r="CF25" i="1"/>
  <c r="CD24" i="1"/>
  <c r="BZ24" i="1"/>
  <c r="CC24" i="1"/>
  <c r="BY24" i="1"/>
  <c r="BL23" i="1"/>
  <c r="BO23" i="1"/>
  <c r="BP23" i="1"/>
  <c r="BK23" i="1"/>
  <c r="BB30" i="1"/>
  <c r="AX30" i="1"/>
  <c r="BA30" i="1"/>
  <c r="AW30" i="1"/>
  <c r="AQ27" i="1"/>
  <c r="AU27" i="1"/>
  <c r="AT27" i="1"/>
  <c r="AP27" i="1"/>
  <c r="CK30" i="1"/>
  <c r="CG30" i="1"/>
  <c r="CF30" i="1"/>
  <c r="CJ30" i="1"/>
  <c r="CG27" i="1"/>
  <c r="CF27" i="1"/>
  <c r="CK27" i="1"/>
  <c r="CJ27" i="1"/>
  <c r="AI16" i="1"/>
  <c r="BR25" i="1"/>
  <c r="BW25" i="1"/>
  <c r="BV25" i="1"/>
  <c r="BS25" i="1"/>
  <c r="BW31" i="1"/>
  <c r="BS31" i="1"/>
  <c r="BV31" i="1"/>
  <c r="BR31" i="1"/>
  <c r="BP26" i="1"/>
  <c r="BL26" i="1"/>
  <c r="BK26" i="1"/>
  <c r="BO26" i="1"/>
  <c r="AW27" i="1"/>
  <c r="AX27" i="1"/>
  <c r="BA27" i="1"/>
  <c r="BB27" i="1"/>
  <c r="AP26" i="1"/>
  <c r="AT26" i="1"/>
  <c r="AU26" i="1"/>
  <c r="AQ26" i="1"/>
  <c r="BZ27" i="1"/>
  <c r="CD27" i="1"/>
  <c r="CC27" i="1"/>
  <c r="BY27" i="1"/>
  <c r="BS28" i="1"/>
  <c r="BV28" i="1"/>
  <c r="BR28" i="1"/>
  <c r="BW28" i="1"/>
  <c r="BL29" i="1"/>
  <c r="BP29" i="1"/>
  <c r="BO29" i="1"/>
  <c r="BK29" i="1"/>
  <c r="BB29" i="1"/>
  <c r="AX29" i="1"/>
  <c r="AW29" i="1"/>
  <c r="BA29" i="1"/>
  <c r="CF28" i="1"/>
  <c r="CK28" i="1"/>
  <c r="CG28" i="1"/>
  <c r="CJ28" i="1"/>
  <c r="CC31" i="1"/>
  <c r="BY31" i="1"/>
  <c r="CD31" i="1"/>
  <c r="BZ31" i="1"/>
  <c r="BS23" i="1"/>
  <c r="BW23" i="1"/>
  <c r="BV23" i="1"/>
  <c r="BR23" i="1"/>
  <c r="BP27" i="1"/>
  <c r="BL27" i="1"/>
  <c r="BK27" i="1"/>
  <c r="BO27" i="1"/>
  <c r="BH27" i="1"/>
  <c r="BI27" i="1"/>
  <c r="BE27" i="1"/>
  <c r="BD27" i="1"/>
  <c r="BB23" i="1"/>
  <c r="BA23" i="1"/>
  <c r="AW23" i="1"/>
  <c r="AX23" i="1"/>
  <c r="AT23" i="1"/>
  <c r="AQ23" i="1"/>
  <c r="AP23" i="1"/>
  <c r="AU23" i="1"/>
  <c r="AU24" i="1"/>
  <c r="AP24" i="1"/>
  <c r="AQ24" i="1"/>
  <c r="AT24" i="1"/>
  <c r="CK29" i="1"/>
  <c r="CG29" i="1"/>
  <c r="CJ29" i="1"/>
  <c r="CF29" i="1"/>
  <c r="BZ28" i="1"/>
  <c r="CC28" i="1"/>
  <c r="CD28" i="1"/>
  <c r="BY28" i="1"/>
  <c r="CD23" i="1"/>
  <c r="CC23" i="1"/>
  <c r="BY23" i="1"/>
  <c r="BZ23" i="1"/>
  <c r="BW26" i="1"/>
  <c r="BV26" i="1"/>
  <c r="BS26" i="1"/>
  <c r="BR26" i="1"/>
  <c r="BS29" i="1"/>
  <c r="BR29" i="1"/>
  <c r="BV29" i="1"/>
  <c r="BW29" i="1"/>
  <c r="BL31" i="1"/>
  <c r="BP31" i="1"/>
  <c r="BO31" i="1"/>
  <c r="BK31" i="1"/>
  <c r="BP28" i="1"/>
  <c r="BO28" i="1"/>
  <c r="BK28" i="1"/>
  <c r="BL28" i="1"/>
  <c r="BH28" i="1"/>
  <c r="BI28" i="1"/>
  <c r="BE28" i="1"/>
  <c r="BD28" i="1"/>
  <c r="BE26" i="1"/>
  <c r="BI26" i="1"/>
  <c r="BH26" i="1"/>
  <c r="BD26" i="1"/>
  <c r="AW25" i="1"/>
  <c r="BA25" i="1"/>
  <c r="AX25" i="1"/>
  <c r="BB25" i="1"/>
  <c r="AU25" i="1"/>
  <c r="AT25" i="1"/>
  <c r="AQ25" i="1"/>
  <c r="AP25" i="1"/>
  <c r="CC30" i="1"/>
  <c r="BP24" i="1"/>
  <c r="BK24" i="1"/>
  <c r="BL24" i="1"/>
  <c r="BO24" i="1"/>
  <c r="BI23" i="1"/>
  <c r="BE23" i="1"/>
  <c r="BD23" i="1"/>
  <c r="BH23" i="1"/>
  <c r="AX26" i="1"/>
  <c r="AW26" i="1"/>
  <c r="BB26" i="1"/>
  <c r="BA26" i="1"/>
  <c r="AU30" i="1"/>
  <c r="AT30" i="1"/>
  <c r="AQ30" i="1"/>
  <c r="AP30" i="1"/>
  <c r="AM24" i="1"/>
  <c r="AJ24" i="1"/>
  <c r="AI24" i="1"/>
  <c r="AN24" i="1"/>
  <c r="CF26" i="1"/>
  <c r="CJ26" i="1"/>
  <c r="CK26" i="1"/>
  <c r="CG26" i="1"/>
  <c r="CD25" i="1"/>
  <c r="BZ25" i="1"/>
  <c r="BY25" i="1"/>
  <c r="CC25" i="1"/>
  <c r="AQ28" i="1"/>
  <c r="AU28" i="1"/>
  <c r="AT28" i="1"/>
  <c r="AP28" i="1"/>
  <c r="CD30" i="1"/>
  <c r="BZ30" i="1"/>
  <c r="BY30" i="1"/>
  <c r="BK25" i="1"/>
  <c r="BO25" i="1"/>
  <c r="BP25" i="1"/>
  <c r="BL25" i="1"/>
  <c r="BE24" i="1"/>
  <c r="BH24" i="1"/>
  <c r="BI24" i="1"/>
  <c r="BD24" i="1"/>
  <c r="BE31" i="1"/>
  <c r="BH31" i="1"/>
  <c r="BI31" i="1"/>
  <c r="BD31" i="1"/>
  <c r="AQ31" i="1"/>
  <c r="AU31" i="1"/>
  <c r="AT31" i="1"/>
  <c r="AP31" i="1"/>
  <c r="AJ26" i="1"/>
  <c r="AI26" i="1"/>
  <c r="AN26" i="1"/>
  <c r="AM26" i="1"/>
  <c r="CK31" i="1"/>
  <c r="CJ31" i="1"/>
  <c r="CG31" i="1"/>
  <c r="CF31" i="1"/>
  <c r="BS24" i="1"/>
  <c r="BW24" i="1"/>
  <c r="BV24" i="1"/>
  <c r="BR24" i="1"/>
  <c r="BE30" i="1"/>
  <c r="BH30" i="1"/>
  <c r="BD30" i="1"/>
  <c r="BI30" i="1"/>
  <c r="AU29" i="1"/>
  <c r="AT29" i="1"/>
  <c r="AQ29" i="1"/>
  <c r="AP29" i="1"/>
  <c r="AJ23" i="1"/>
  <c r="AN23" i="1"/>
  <c r="AM23" i="1"/>
  <c r="AI23" i="1"/>
  <c r="AM16" i="1"/>
  <c r="AM5" i="1"/>
  <c r="AN5" i="1"/>
  <c r="AT11" i="1"/>
  <c r="AU11" i="1"/>
  <c r="CC6" i="1"/>
  <c r="CD6" i="1"/>
  <c r="AI11" i="1"/>
  <c r="AN11" i="1"/>
  <c r="AM6" i="1"/>
  <c r="AN6" i="1"/>
  <c r="CJ15" i="1"/>
  <c r="CK15" i="1"/>
  <c r="BH7" i="1"/>
  <c r="BI7" i="1"/>
  <c r="BV15" i="1"/>
  <c r="BW15" i="1"/>
  <c r="AM8" i="1"/>
  <c r="AN8" i="1"/>
  <c r="CC18" i="1"/>
  <c r="CD18" i="1"/>
  <c r="BE22" i="1"/>
  <c r="BI22" i="1"/>
  <c r="CJ21" i="1"/>
  <c r="CK21" i="1"/>
  <c r="BA21" i="1"/>
  <c r="BB21" i="1"/>
  <c r="BV8" i="1"/>
  <c r="BW8" i="1"/>
  <c r="BE18" i="1"/>
  <c r="BI18" i="1"/>
  <c r="AT4" i="1"/>
  <c r="AU4" i="1"/>
  <c r="AW16" i="1"/>
  <c r="BB16" i="1"/>
  <c r="BA10" i="1"/>
  <c r="BB10" i="1"/>
  <c r="BL11" i="1"/>
  <c r="BP11" i="1"/>
  <c r="CC5" i="1"/>
  <c r="CD5" i="1"/>
  <c r="CC15" i="1"/>
  <c r="CD15" i="1"/>
  <c r="BV4" i="1"/>
  <c r="BW4" i="1"/>
  <c r="BE20" i="1"/>
  <c r="BI20" i="1"/>
  <c r="BS21" i="1"/>
  <c r="BW21" i="1"/>
  <c r="AT12" i="1"/>
  <c r="AU12" i="1"/>
  <c r="BH16" i="1"/>
  <c r="BI16" i="1"/>
  <c r="BZ13" i="1"/>
  <c r="CD13" i="1"/>
  <c r="BZ7" i="1"/>
  <c r="CD7" i="1"/>
  <c r="BA5" i="1"/>
  <c r="BB5" i="1"/>
  <c r="AX15" i="1"/>
  <c r="BB15" i="1"/>
  <c r="AX9" i="1"/>
  <c r="BB9" i="1"/>
  <c r="AQ10" i="1"/>
  <c r="AU10" i="1"/>
  <c r="BE17" i="1"/>
  <c r="BI17" i="1"/>
  <c r="CJ18" i="1"/>
  <c r="CK18" i="1"/>
  <c r="AQ17" i="1"/>
  <c r="AU17" i="1"/>
  <c r="AT9" i="1"/>
  <c r="AU9" i="1"/>
  <c r="CC8" i="1"/>
  <c r="CD8" i="1"/>
  <c r="BS9" i="1"/>
  <c r="BW9" i="1"/>
  <c r="CJ16" i="1"/>
  <c r="CK16" i="1"/>
  <c r="CC22" i="1"/>
  <c r="CD22" i="1"/>
  <c r="BD21" i="1"/>
  <c r="BI21" i="1"/>
  <c r="AQ20" i="1"/>
  <c r="AU20" i="1"/>
  <c r="CJ9" i="1"/>
  <c r="CK9" i="1"/>
  <c r="CJ10" i="1"/>
  <c r="CK10" i="1"/>
  <c r="BV11" i="1"/>
  <c r="BW11" i="1"/>
  <c r="CJ12" i="1"/>
  <c r="CK12" i="1"/>
  <c r="CJ6" i="1"/>
  <c r="CK6" i="1"/>
  <c r="BH14" i="1"/>
  <c r="BI14" i="1"/>
  <c r="BH8" i="1"/>
  <c r="BI8" i="1"/>
  <c r="CJ13" i="1"/>
  <c r="CK13" i="1"/>
  <c r="BV6" i="1"/>
  <c r="BW6" i="1"/>
  <c r="CJ14" i="1"/>
  <c r="CK14" i="1"/>
  <c r="BE6" i="1"/>
  <c r="BI6" i="1"/>
  <c r="AT14" i="1"/>
  <c r="AU14" i="1"/>
  <c r="CC9" i="1"/>
  <c r="CD9" i="1"/>
  <c r="AM14" i="1"/>
  <c r="AN14" i="1"/>
  <c r="AT7" i="1"/>
  <c r="AU7" i="1"/>
  <c r="CC17" i="1"/>
  <c r="CD17" i="1"/>
  <c r="AT21" i="1"/>
  <c r="AU21" i="1"/>
  <c r="BH10" i="1"/>
  <c r="BI10" i="1"/>
  <c r="BL4" i="1"/>
  <c r="BP4" i="1"/>
  <c r="CJ5" i="1"/>
  <c r="CK5" i="1"/>
  <c r="AT16" i="1"/>
  <c r="AU16" i="1"/>
  <c r="BV12" i="1"/>
  <c r="BW12" i="1"/>
  <c r="CJ7" i="1"/>
  <c r="CK7" i="1"/>
  <c r="BS5" i="1"/>
  <c r="BW5" i="1"/>
  <c r="CJ8" i="1"/>
  <c r="CK8" i="1"/>
  <c r="CC21" i="1"/>
  <c r="CD21" i="1"/>
  <c r="CC20" i="1"/>
  <c r="CD20" i="1"/>
  <c r="AT19" i="1"/>
  <c r="AU19" i="1"/>
  <c r="BH15" i="1"/>
  <c r="BI15" i="1"/>
  <c r="AJ13" i="1"/>
  <c r="AN13" i="1"/>
  <c r="AJ7" i="1"/>
  <c r="AN7" i="1"/>
  <c r="BZ16" i="1"/>
  <c r="CD16" i="1"/>
  <c r="BH5" i="1"/>
  <c r="BI5" i="1"/>
  <c r="BA13" i="1"/>
  <c r="BB13" i="1"/>
  <c r="BA7" i="1"/>
  <c r="BB7" i="1"/>
  <c r="BL14" i="1"/>
  <c r="BP14" i="1"/>
  <c r="BL8" i="1"/>
  <c r="BP8" i="1"/>
  <c r="AT6" i="1"/>
  <c r="AU6" i="1"/>
  <c r="BO16" i="1"/>
  <c r="BP16" i="1"/>
  <c r="BV14" i="1"/>
  <c r="BW14" i="1"/>
  <c r="BH9" i="1"/>
  <c r="BI9" i="1"/>
  <c r="BO6" i="1"/>
  <c r="BP6" i="1"/>
  <c r="BO15" i="1"/>
  <c r="BP15" i="1"/>
  <c r="BO9" i="1"/>
  <c r="BP9" i="1"/>
  <c r="CJ4" i="1"/>
  <c r="CK4" i="1"/>
  <c r="AT13" i="1"/>
  <c r="AU13" i="1"/>
  <c r="AX12" i="1"/>
  <c r="BB12" i="1"/>
  <c r="AT5" i="1"/>
  <c r="AU5" i="1"/>
  <c r="CC11" i="1"/>
  <c r="CD11" i="1"/>
  <c r="CC12" i="1"/>
  <c r="CD12" i="1"/>
  <c r="BH12" i="1"/>
  <c r="BI12" i="1"/>
  <c r="BV13" i="1"/>
  <c r="BW13" i="1"/>
  <c r="BV7" i="1"/>
  <c r="BW7" i="1"/>
  <c r="AX4" i="1"/>
  <c r="BB4" i="1"/>
  <c r="CJ11" i="1"/>
  <c r="CK11" i="1"/>
  <c r="BO21" i="1"/>
  <c r="BP21" i="1"/>
  <c r="AM21" i="1"/>
  <c r="AN21" i="1"/>
  <c r="AR34" i="1"/>
  <c r="V4" i="1" s="1"/>
  <c r="AK34" i="1"/>
  <c r="V3" i="1" s="1"/>
  <c r="CE34" i="1"/>
  <c r="T10" i="1" s="1"/>
  <c r="AS34" i="1"/>
  <c r="W4" i="1" s="1"/>
  <c r="AO34" i="1"/>
  <c r="T4" i="1" s="1"/>
  <c r="BU34" i="1"/>
  <c r="W8" i="1" s="1"/>
  <c r="BF34" i="1"/>
  <c r="V6" i="1" s="1"/>
  <c r="BJ34" i="1"/>
  <c r="T7" i="1" s="1"/>
  <c r="AZ34" i="1"/>
  <c r="W5" i="1" s="1"/>
  <c r="BX34" i="1"/>
  <c r="T9" i="1" s="1"/>
  <c r="AL34" i="1"/>
  <c r="W3" i="1" s="1"/>
  <c r="BT34" i="1"/>
  <c r="V8" i="1" s="1"/>
  <c r="BQ34" i="1"/>
  <c r="T8" i="1" s="1"/>
  <c r="BN34" i="1"/>
  <c r="W7" i="1" s="1"/>
  <c r="CB34" i="1"/>
  <c r="W9" i="1" s="1"/>
  <c r="BM34" i="1"/>
  <c r="V7" i="1" s="1"/>
  <c r="CA34" i="1"/>
  <c r="V9" i="1" s="1"/>
  <c r="AY34" i="1"/>
  <c r="V5" i="1" s="1"/>
  <c r="BG34" i="1"/>
  <c r="W6" i="1" s="1"/>
  <c r="AH34" i="1"/>
  <c r="BC34" i="1"/>
  <c r="T6" i="1" s="1"/>
  <c r="AV34" i="1"/>
  <c r="T5" i="1" s="1"/>
  <c r="CI34" i="1"/>
  <c r="W10" i="1" s="1"/>
  <c r="CH34" i="1"/>
  <c r="V10" i="1" s="1"/>
  <c r="CF16" i="1"/>
  <c r="AP7" i="1"/>
  <c r="BZ22" i="1"/>
  <c r="AT17" i="1"/>
  <c r="AP17" i="1"/>
  <c r="AP20" i="1"/>
  <c r="AP21" i="1"/>
  <c r="AX21" i="1"/>
  <c r="AQ19" i="1"/>
  <c r="AP19" i="1"/>
  <c r="AI21" i="1"/>
  <c r="AJ21" i="1"/>
  <c r="BR21" i="1"/>
  <c r="CG16" i="1"/>
  <c r="AW21" i="1"/>
  <c r="BE5" i="1"/>
  <c r="BL21" i="1"/>
  <c r="BY20" i="1"/>
  <c r="BK21" i="1"/>
  <c r="BV21" i="1"/>
  <c r="BR6" i="1"/>
  <c r="AT20" i="1"/>
  <c r="BZ18" i="1"/>
  <c r="CG18" i="1"/>
  <c r="AQ21" i="1"/>
  <c r="AP10" i="1"/>
  <c r="BH20" i="1"/>
  <c r="BZ17" i="1"/>
  <c r="CF21" i="1"/>
  <c r="AJ11" i="1"/>
  <c r="BD20" i="1"/>
  <c r="BZ21" i="1"/>
  <c r="CG21" i="1"/>
  <c r="BY21" i="1"/>
  <c r="BY17" i="1"/>
  <c r="CF18" i="1"/>
  <c r="BE21" i="1"/>
  <c r="AJ14" i="1"/>
  <c r="BH18" i="1"/>
  <c r="BD17" i="1"/>
  <c r="BH17" i="1"/>
  <c r="BR5" i="1"/>
  <c r="BD18" i="1"/>
  <c r="BZ20" i="1"/>
  <c r="CG7" i="1"/>
  <c r="BY22" i="1"/>
  <c r="AQ7" i="1"/>
  <c r="BH21" i="1"/>
  <c r="BH22" i="1"/>
  <c r="BD22" i="1"/>
  <c r="CF7" i="1"/>
  <c r="BY18" i="1"/>
  <c r="BA18" i="1"/>
  <c r="AW18" i="1"/>
  <c r="AX18" i="1"/>
  <c r="BO19" i="1"/>
  <c r="BL19" i="1"/>
  <c r="BK19" i="1"/>
  <c r="BV18" i="1"/>
  <c r="BS18" i="1"/>
  <c r="BR18" i="1"/>
  <c r="BS6" i="1"/>
  <c r="BD5" i="1"/>
  <c r="CF19" i="1"/>
  <c r="CJ19" i="1"/>
  <c r="CG19" i="1"/>
  <c r="AT22" i="1"/>
  <c r="AQ22" i="1"/>
  <c r="AP22" i="1"/>
  <c r="CC19" i="1"/>
  <c r="BZ19" i="1"/>
  <c r="BY19" i="1"/>
  <c r="BV22" i="1"/>
  <c r="BS22" i="1"/>
  <c r="BR22" i="1"/>
  <c r="BA17" i="1"/>
  <c r="AX17" i="1"/>
  <c r="AW17" i="1"/>
  <c r="AM22" i="1"/>
  <c r="AJ22" i="1"/>
  <c r="AI22" i="1"/>
  <c r="BO18" i="1"/>
  <c r="BK18" i="1"/>
  <c r="BL18" i="1"/>
  <c r="BS20" i="1"/>
  <c r="BR20" i="1"/>
  <c r="BV20" i="1"/>
  <c r="AM20" i="1"/>
  <c r="AJ20" i="1"/>
  <c r="AI20" i="1"/>
  <c r="CG14" i="1"/>
  <c r="CF14" i="1"/>
  <c r="AX7" i="1"/>
  <c r="BA22" i="1"/>
  <c r="AX22" i="1"/>
  <c r="AW22" i="1"/>
  <c r="BS12" i="1"/>
  <c r="AM19" i="1"/>
  <c r="AJ19" i="1"/>
  <c r="AI19" i="1"/>
  <c r="BD19" i="1"/>
  <c r="BH19" i="1"/>
  <c r="BE19" i="1"/>
  <c r="CF8" i="1"/>
  <c r="AI8" i="1"/>
  <c r="BS19" i="1"/>
  <c r="BV19" i="1"/>
  <c r="BR19" i="1"/>
  <c r="BA19" i="1"/>
  <c r="AX19" i="1"/>
  <c r="AW19" i="1"/>
  <c r="AT18" i="1"/>
  <c r="AQ18" i="1"/>
  <c r="AP18" i="1"/>
  <c r="BA20" i="1"/>
  <c r="AX20" i="1"/>
  <c r="AW20" i="1"/>
  <c r="BO20" i="1"/>
  <c r="BL20" i="1"/>
  <c r="BK20" i="1"/>
  <c r="AW7" i="1"/>
  <c r="BO22" i="1"/>
  <c r="BK22" i="1"/>
  <c r="BL22" i="1"/>
  <c r="CJ20" i="1"/>
  <c r="CG20" i="1"/>
  <c r="CF20" i="1"/>
  <c r="BO17" i="1"/>
  <c r="BL17" i="1"/>
  <c r="BK17" i="1"/>
  <c r="CG8" i="1"/>
  <c r="AM17" i="1"/>
  <c r="AJ17" i="1"/>
  <c r="AI17" i="1"/>
  <c r="AM18" i="1"/>
  <c r="AI18" i="1"/>
  <c r="AJ18" i="1"/>
  <c r="CJ17" i="1"/>
  <c r="CG17" i="1"/>
  <c r="CF17" i="1"/>
  <c r="BS17" i="1"/>
  <c r="BR17" i="1"/>
  <c r="BV17" i="1"/>
  <c r="CJ22" i="1"/>
  <c r="CG22" i="1"/>
  <c r="CF22" i="1"/>
  <c r="D14" i="1"/>
  <c r="BS7" i="1"/>
  <c r="BD7" i="1"/>
  <c r="BY8" i="1"/>
  <c r="BS13" i="1"/>
  <c r="AQ5" i="1"/>
  <c r="AP5" i="1"/>
  <c r="BY9" i="1"/>
  <c r="CG13" i="1"/>
  <c r="BO5" i="1"/>
  <c r="BH6" i="1"/>
  <c r="AT8" i="1"/>
  <c r="BV9" i="1"/>
  <c r="AT15" i="1"/>
  <c r="BV16" i="1"/>
  <c r="CC14" i="1"/>
  <c r="BH13" i="1"/>
  <c r="BO12" i="1"/>
  <c r="BH11" i="1"/>
  <c r="AM11" i="1"/>
  <c r="BV10" i="1"/>
  <c r="AT10" i="1"/>
  <c r="BA6" i="1"/>
  <c r="BV5" i="1"/>
  <c r="BH4" i="1"/>
  <c r="CC4" i="1"/>
  <c r="CG5" i="1"/>
  <c r="BO4" i="1"/>
  <c r="BL5" i="1"/>
  <c r="BD10" i="1"/>
  <c r="BZ9" i="1"/>
  <c r="BE9" i="1"/>
  <c r="BS4" i="1"/>
  <c r="AQ9" i="1"/>
  <c r="BR4" i="1"/>
  <c r="AJ8" i="1"/>
  <c r="BY5" i="1"/>
  <c r="BY14" i="1"/>
  <c r="D11" i="1"/>
  <c r="AP9" i="1"/>
  <c r="AX5" i="1"/>
  <c r="AI14" i="1"/>
  <c r="AW5" i="1"/>
  <c r="AW13" i="1"/>
  <c r="BR13" i="1"/>
  <c r="AX13" i="1"/>
  <c r="BR15" i="1"/>
  <c r="BL16" i="1"/>
  <c r="BR16" i="1"/>
  <c r="BY15" i="1"/>
  <c r="BS14" i="1"/>
  <c r="BR12" i="1"/>
  <c r="AP12" i="1"/>
  <c r="AP11" i="1"/>
  <c r="BY12" i="1"/>
  <c r="BZ12" i="1"/>
  <c r="CG11" i="1"/>
  <c r="CF11" i="1"/>
  <c r="BZ11" i="1"/>
  <c r="BY11" i="1"/>
  <c r="BE13" i="1"/>
  <c r="AQ13" i="1"/>
  <c r="BD15" i="1"/>
  <c r="BZ14" i="1"/>
  <c r="BS11" i="1"/>
  <c r="BZ15" i="1"/>
  <c r="BS16" i="1"/>
  <c r="BD13" i="1"/>
  <c r="AQ11" i="1"/>
  <c r="AQ16" i="1"/>
  <c r="BS10" i="1"/>
  <c r="AP13" i="1"/>
  <c r="BK16" i="1"/>
  <c r="AQ14" i="1"/>
  <c r="AQ6" i="1"/>
  <c r="CF15" i="1"/>
  <c r="CF12" i="1"/>
  <c r="AP8" i="1"/>
  <c r="BZ5" i="1"/>
  <c r="BL12" i="1"/>
  <c r="BY4" i="1"/>
  <c r="BE16" i="1"/>
  <c r="BZ8" i="1"/>
  <c r="CG15" i="1"/>
  <c r="CG12" i="1"/>
  <c r="BS8" i="1"/>
  <c r="BR14" i="1"/>
  <c r="BS15" i="1"/>
  <c r="BE8" i="1"/>
  <c r="BE4" i="1"/>
  <c r="BD14" i="1"/>
  <c r="BK5" i="1"/>
  <c r="BZ4" i="1"/>
  <c r="BE15" i="1"/>
  <c r="BE12" i="1"/>
  <c r="AQ4" i="1"/>
  <c r="AP14" i="1"/>
  <c r="BR9" i="1"/>
  <c r="CF13" i="1"/>
  <c r="BZ6" i="1"/>
  <c r="BD4" i="1"/>
  <c r="BY6" i="1"/>
  <c r="BD16" i="1"/>
  <c r="BR8" i="1"/>
  <c r="AP4" i="1"/>
  <c r="BK12" i="1"/>
  <c r="BE14" i="1"/>
  <c r="AP16" i="1"/>
  <c r="BD8" i="1"/>
  <c r="AX10" i="1"/>
  <c r="BR10" i="1"/>
  <c r="AQ8" i="1"/>
  <c r="BR7" i="1"/>
  <c r="BE7" i="1"/>
  <c r="CF9" i="1"/>
  <c r="BD6" i="1"/>
  <c r="CG9" i="1"/>
  <c r="BD9" i="1"/>
  <c r="AP6" i="1"/>
  <c r="AJ6" i="1"/>
  <c r="CF6" i="1"/>
  <c r="AX6" i="1"/>
  <c r="CG6" i="1"/>
  <c r="AW6" i="1"/>
  <c r="BK6" i="1"/>
  <c r="AW10" i="1"/>
  <c r="BA3" i="1"/>
  <c r="AX3" i="1"/>
  <c r="AW3" i="1"/>
  <c r="AQ12" i="1"/>
  <c r="BL6" i="1"/>
  <c r="BL9" i="1"/>
  <c r="AM13" i="1"/>
  <c r="AI13" i="1"/>
  <c r="AM7" i="1"/>
  <c r="AI7" i="1"/>
  <c r="CC16" i="1"/>
  <c r="BY16" i="1"/>
  <c r="BA4" i="1"/>
  <c r="AW4" i="1"/>
  <c r="BO10" i="1"/>
  <c r="BL10" i="1"/>
  <c r="BK10" i="1"/>
  <c r="BE11" i="1"/>
  <c r="BD12" i="1"/>
  <c r="AJ5" i="1"/>
  <c r="BK9" i="1"/>
  <c r="AM12" i="1"/>
  <c r="AJ12" i="1"/>
  <c r="AI12" i="1"/>
  <c r="BO8" i="1"/>
  <c r="BK8" i="1"/>
  <c r="BV3" i="1"/>
  <c r="BS3" i="1"/>
  <c r="BR3" i="1"/>
  <c r="BL15" i="1"/>
  <c r="BA14" i="1"/>
  <c r="AX14" i="1"/>
  <c r="AW14" i="1"/>
  <c r="BA8" i="1"/>
  <c r="AX8" i="1"/>
  <c r="AW8" i="1"/>
  <c r="CC10" i="1"/>
  <c r="BY10" i="1"/>
  <c r="CJ3" i="1"/>
  <c r="CG3" i="1"/>
  <c r="CF3" i="1"/>
  <c r="CG10" i="1"/>
  <c r="CG4" i="1"/>
  <c r="CF5" i="1"/>
  <c r="AI5" i="1"/>
  <c r="BA15" i="1"/>
  <c r="AW15" i="1"/>
  <c r="BA9" i="1"/>
  <c r="AW9" i="1"/>
  <c r="BO7" i="1"/>
  <c r="BK7" i="1"/>
  <c r="BL7" i="1"/>
  <c r="BR11" i="1"/>
  <c r="AM10" i="1"/>
  <c r="AI10" i="1"/>
  <c r="BA16" i="1"/>
  <c r="AX16" i="1"/>
  <c r="BO3" i="1"/>
  <c r="BL3" i="1"/>
  <c r="BK3" i="1"/>
  <c r="BE10" i="1"/>
  <c r="BD11" i="1"/>
  <c r="BK15" i="1"/>
  <c r="BK4" i="1"/>
  <c r="CC13" i="1"/>
  <c r="BY13" i="1"/>
  <c r="CC7" i="1"/>
  <c r="BY7" i="1"/>
  <c r="AM4" i="1"/>
  <c r="AJ4" i="1"/>
  <c r="AI4" i="1"/>
  <c r="AI6" i="1"/>
  <c r="BO11" i="1"/>
  <c r="BK11" i="1"/>
  <c r="BO13" i="1"/>
  <c r="BK13" i="1"/>
  <c r="BL13" i="1"/>
  <c r="CC3" i="1"/>
  <c r="BZ3" i="1"/>
  <c r="BY3" i="1"/>
  <c r="BH3" i="1"/>
  <c r="BE3" i="1"/>
  <c r="BD3" i="1"/>
  <c r="CF10" i="1"/>
  <c r="CF4" i="1"/>
  <c r="BZ10" i="1"/>
  <c r="AM15" i="1"/>
  <c r="AJ15" i="1"/>
  <c r="AI15" i="1"/>
  <c r="AM9" i="1"/>
  <c r="AJ9" i="1"/>
  <c r="AI9" i="1"/>
  <c r="AQ3" i="1"/>
  <c r="AP3" i="1"/>
  <c r="AJ10" i="1"/>
  <c r="BA11" i="1"/>
  <c r="AX11" i="1"/>
  <c r="AW11" i="1"/>
  <c r="BO14" i="1"/>
  <c r="BK14" i="1"/>
  <c r="AM3" i="1"/>
  <c r="AJ3" i="1"/>
  <c r="AI3" i="1"/>
  <c r="BA12" i="1"/>
  <c r="AW12" i="1"/>
  <c r="A6" i="1"/>
  <c r="B6" i="1" s="1"/>
  <c r="AT3" i="1"/>
  <c r="CM34" i="1" l="1"/>
  <c r="CU34" i="1"/>
  <c r="CT34" i="1"/>
  <c r="CY34" i="1"/>
  <c r="Z12" i="1" s="1"/>
  <c r="CN34" i="1"/>
  <c r="CX34" i="1"/>
  <c r="X12" i="1" s="1"/>
  <c r="Y12" i="1" s="1"/>
  <c r="CR34" i="1"/>
  <c r="Z11" i="1" s="1"/>
  <c r="CQ34" i="1"/>
  <c r="X11" i="1" s="1"/>
  <c r="Y11" i="1" s="1"/>
  <c r="CK34" i="1"/>
  <c r="Z10" i="1" s="1"/>
  <c r="CD34" i="1"/>
  <c r="Z9" i="1" s="1"/>
  <c r="BP34" i="1"/>
  <c r="Z7" i="1" s="1"/>
  <c r="BB34" i="1"/>
  <c r="Z5" i="1" s="1"/>
  <c r="AU34" i="1"/>
  <c r="Z4" i="1" s="1"/>
  <c r="BI34" i="1"/>
  <c r="Z6" i="1" s="1"/>
  <c r="BW34" i="1"/>
  <c r="Z8" i="1" s="1"/>
  <c r="AN34" i="1"/>
  <c r="Z3" i="1" s="1"/>
  <c r="AT34" i="1"/>
  <c r="X4" i="1" s="1"/>
  <c r="BL34" i="1"/>
  <c r="BD34" i="1"/>
  <c r="AQ34" i="1"/>
  <c r="AP34" i="1"/>
  <c r="BE34" i="1"/>
  <c r="BO34" i="1"/>
  <c r="X7" i="1" s="1"/>
  <c r="BH34" i="1"/>
  <c r="X6" i="1" s="1"/>
  <c r="AI34" i="1"/>
  <c r="BY34" i="1"/>
  <c r="AJ34" i="1"/>
  <c r="BZ34" i="1"/>
  <c r="AM34" i="1"/>
  <c r="X3" i="1" s="1"/>
  <c r="CF34" i="1"/>
  <c r="CC34" i="1"/>
  <c r="X9" i="1" s="1"/>
  <c r="BR34" i="1"/>
  <c r="CG34" i="1"/>
  <c r="BS34" i="1"/>
  <c r="CJ34" i="1"/>
  <c r="X10" i="1" s="1"/>
  <c r="Y10" i="1" s="1"/>
  <c r="BV34" i="1"/>
  <c r="X8" i="1" s="1"/>
  <c r="AW34" i="1"/>
  <c r="AX34" i="1"/>
  <c r="BA34" i="1"/>
  <c r="X5" i="1" s="1"/>
  <c r="BK34" i="1"/>
  <c r="D15" i="1"/>
  <c r="D13" i="1"/>
  <c r="D12" i="1"/>
  <c r="A7" i="1"/>
  <c r="B7" i="1" s="1"/>
  <c r="AA12" i="1" l="1"/>
  <c r="AA11" i="1"/>
  <c r="AA10" i="1"/>
  <c r="D16" i="1"/>
  <c r="A8" i="1"/>
  <c r="B8" i="1" s="1"/>
  <c r="A9" i="1" l="1"/>
  <c r="B9" i="1" s="1"/>
  <c r="A10" i="1" l="1"/>
  <c r="B10" i="1" s="1"/>
  <c r="T3" i="1"/>
  <c r="A11" i="1" l="1"/>
  <c r="B11" i="1" s="1"/>
  <c r="Y9" i="1"/>
  <c r="AA9" i="1" s="1"/>
  <c r="Y8" i="1"/>
  <c r="AA8" i="1" s="1"/>
  <c r="Y7" i="1"/>
  <c r="AA7" i="1" s="1"/>
  <c r="Y6" i="1"/>
  <c r="AA6" i="1" s="1"/>
  <c r="Y5" i="1"/>
  <c r="AA5" i="1" s="1"/>
  <c r="Y4" i="1"/>
  <c r="AA4" i="1" s="1"/>
  <c r="Y3" i="1"/>
  <c r="AA3" i="1" s="1"/>
  <c r="D3" i="1"/>
  <c r="AB12" i="1" l="1"/>
  <c r="AB8" i="1"/>
  <c r="AB4" i="1"/>
  <c r="AB9" i="1"/>
  <c r="AB3" i="1"/>
  <c r="AB10" i="1"/>
  <c r="AB11" i="1"/>
  <c r="AB5" i="1"/>
  <c r="AB6" i="1"/>
  <c r="AB7" i="1"/>
  <c r="U4" i="1"/>
  <c r="U9" i="1"/>
  <c r="U8" i="1"/>
  <c r="U5" i="1"/>
  <c r="U6" i="1"/>
  <c r="U7" i="1"/>
  <c r="U3" i="1"/>
  <c r="A12" i="1"/>
  <c r="B12" i="1" s="1"/>
  <c r="D21" i="1" l="1"/>
  <c r="A13" i="1"/>
  <c r="B13" i="1" s="1"/>
  <c r="D22" i="1" l="1"/>
  <c r="A14" i="1"/>
  <c r="B14" i="1" s="1"/>
  <c r="A15" i="1" l="1"/>
  <c r="B15" i="1" s="1"/>
  <c r="A16" i="1" l="1"/>
  <c r="B16" i="1" l="1"/>
  <c r="A17" i="1"/>
  <c r="B17" i="1" l="1"/>
  <c r="A18" i="1"/>
  <c r="A19" i="1" l="1"/>
  <c r="B18" i="1"/>
  <c r="B19" i="1" l="1"/>
  <c r="A20" i="1"/>
  <c r="B20" i="1" l="1"/>
  <c r="A21" i="1"/>
  <c r="B21" i="1" l="1"/>
  <c r="A22" i="1"/>
  <c r="A23" i="1" s="1"/>
  <c r="A24" i="1" l="1"/>
  <c r="B23" i="1"/>
  <c r="B22" i="1"/>
  <c r="A25" i="1" l="1"/>
  <c r="B24" i="1"/>
  <c r="A26" i="1" l="1"/>
  <c r="B25" i="1"/>
  <c r="A27" i="1" l="1"/>
  <c r="B26" i="1"/>
  <c r="B27" i="1" l="1"/>
  <c r="A28" i="1"/>
  <c r="A29" i="1" l="1"/>
  <c r="B28" i="1"/>
  <c r="A30" i="1" l="1"/>
  <c r="B29" i="1"/>
  <c r="A31" i="1" l="1"/>
  <c r="B30" i="1"/>
  <c r="B31" i="1" l="1"/>
  <c r="A32" i="1"/>
  <c r="B32" i="1" s="1"/>
</calcChain>
</file>

<file path=xl/sharedStrings.xml><?xml version="1.0" encoding="utf-8"?>
<sst xmlns="http://schemas.openxmlformats.org/spreadsheetml/2006/main" count="247" uniqueCount="89">
  <si>
    <t>Game #</t>
  </si>
  <si>
    <t>Round</t>
  </si>
  <si>
    <t>Day</t>
  </si>
  <si>
    <t>Date</t>
  </si>
  <si>
    <t>Time</t>
  </si>
  <si>
    <t>Visitor</t>
  </si>
  <si>
    <t>Score</t>
  </si>
  <si>
    <t>Home</t>
  </si>
  <si>
    <t>Host</t>
  </si>
  <si>
    <t>Umpires</t>
  </si>
  <si>
    <t>Local</t>
  </si>
  <si>
    <t>Team</t>
  </si>
  <si>
    <t>W</t>
  </si>
  <si>
    <t>L</t>
  </si>
  <si>
    <t>T</t>
  </si>
  <si>
    <t>Points</t>
  </si>
  <si>
    <t>G</t>
  </si>
  <si>
    <t>Totals</t>
  </si>
  <si>
    <t>H</t>
  </si>
  <si>
    <t>A</t>
  </si>
  <si>
    <t>HOST</t>
  </si>
  <si>
    <t>vs</t>
  </si>
  <si>
    <t>STANDINGS</t>
  </si>
  <si>
    <t>B1</t>
  </si>
  <si>
    <t>BLUE</t>
  </si>
  <si>
    <t>B2</t>
  </si>
  <si>
    <t>BB-JK</t>
  </si>
  <si>
    <t>B3</t>
  </si>
  <si>
    <t>BLUE CHAMPION</t>
  </si>
  <si>
    <t>R1</t>
  </si>
  <si>
    <t>R2</t>
  </si>
  <si>
    <t>R3</t>
  </si>
  <si>
    <t>RED CHAMPION</t>
  </si>
  <si>
    <t>Tie Breakers:</t>
  </si>
  <si>
    <t>1) Head-to-head</t>
  </si>
  <si>
    <t>2) Runs Allowed</t>
  </si>
  <si>
    <t>3) Coin Flip (D27)</t>
  </si>
  <si>
    <t>Lower Perk 1</t>
  </si>
  <si>
    <t>Lower Perk 2</t>
  </si>
  <si>
    <t>Chester Valley</t>
  </si>
  <si>
    <t>Coventry</t>
  </si>
  <si>
    <t>Upper Providence</t>
  </si>
  <si>
    <t>Radnor-Wayne</t>
  </si>
  <si>
    <t>N/A</t>
  </si>
  <si>
    <t>RA</t>
  </si>
  <si>
    <t>Berwyn-Paoli</t>
  </si>
  <si>
    <t>Great Valley 1</t>
  </si>
  <si>
    <t>Great Valley 2</t>
  </si>
  <si>
    <t>Lower Perk 3</t>
  </si>
  <si>
    <t>Vis</t>
  </si>
  <si>
    <t>Hom</t>
  </si>
  <si>
    <t xml:space="preserve"> </t>
  </si>
  <si>
    <t>Record: 0-0</t>
  </si>
  <si>
    <t>WHITE CHAMPION</t>
  </si>
  <si>
    <t>#9 Seed</t>
  </si>
  <si>
    <t>W1</t>
  </si>
  <si>
    <t>W2</t>
  </si>
  <si>
    <t>W3</t>
  </si>
  <si>
    <t>RED</t>
  </si>
  <si>
    <t>WHITE</t>
  </si>
  <si>
    <t>#10 - Radnor/Wayne</t>
  </si>
  <si>
    <t>R4</t>
  </si>
  <si>
    <t>2022 John Klein Baseball Tournament (Round-Robin playing to Red &amp; Blue Champions)</t>
  </si>
  <si>
    <t>Devon/Strafford</t>
  </si>
  <si>
    <t>Upper Prov</t>
  </si>
  <si>
    <t>Lp2</t>
  </si>
  <si>
    <t>lp3</t>
  </si>
  <si>
    <t>gv1</t>
  </si>
  <si>
    <t>L-cv</t>
  </si>
  <si>
    <t>w-lp3</t>
  </si>
  <si>
    <t>w-cov</t>
  </si>
  <si>
    <t>w-r/w</t>
  </si>
  <si>
    <t>w-lp1</t>
  </si>
  <si>
    <t>w-gv2</t>
  </si>
  <si>
    <t>w-bp</t>
  </si>
  <si>
    <t>l-lp2</t>
  </si>
  <si>
    <t>w-cv</t>
  </si>
  <si>
    <t>l-up</t>
  </si>
  <si>
    <t>w-r.w</t>
  </si>
  <si>
    <t>lp1</t>
  </si>
  <si>
    <t>cv</t>
  </si>
  <si>
    <t>bp</t>
  </si>
  <si>
    <t>cov</t>
  </si>
  <si>
    <t>gv2</t>
  </si>
  <si>
    <t>Lower Perk</t>
  </si>
  <si>
    <t>l-gv1</t>
  </si>
  <si>
    <t>w-lp2</t>
  </si>
  <si>
    <t>l-upll</t>
  </si>
  <si>
    <t>l-lp3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</si>
</sst>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mm/dd/yyyy"/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787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8" fontId="0" fillId="7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18" fontId="0" fillId="8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18" fontId="0" fillId="9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10" borderId="1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165" fontId="0" fillId="11" borderId="1" xfId="0" applyNumberFormat="1" applyFill="1" applyBorder="1" applyAlignment="1">
      <alignment horizontal="center" vertical="center"/>
    </xf>
    <xf numFmtId="18" fontId="0" fillId="11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165" fontId="0" fillId="12" borderId="1" xfId="0" applyNumberFormat="1" applyFill="1" applyBorder="1" applyAlignment="1">
      <alignment horizontal="center" vertical="center"/>
    </xf>
    <xf numFmtId="18" fontId="0" fillId="12" borderId="1" xfId="0" applyNumberForma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8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8" fontId="0" fillId="10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77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012D-6AC3-4DC7-AD3A-9CDA3710611C}">
  <sheetPr>
    <pageSetUpPr fitToPage="1"/>
  </sheetPr>
  <dimension ref="A1:DJ52"/>
  <sheetViews>
    <sheetView tabSelected="1" zoomScale="90" zoomScaleNormal="90" workbookViewId="0">
      <pane xSplit="28" ySplit="2" topLeftCell="DB18" activePane="bottomRight" state="frozen"/>
      <selection pane="topRight" activeCell="Y1" sqref="Y1"/>
      <selection pane="bottomLeft" activeCell="A3" sqref="A3"/>
      <selection pane="bottomRight" activeCell="I35" sqref="I35"/>
    </sheetView>
  </sheetViews>
  <sheetFormatPr defaultColWidth="9.140625" defaultRowHeight="15" x14ac:dyDescent="0.25"/>
  <cols>
    <col min="1" max="1" width="3.7109375" style="1" customWidth="1"/>
    <col min="2" max="2" width="10.7109375" style="1" customWidth="1"/>
    <col min="3" max="3" width="6.7109375" style="1" bestFit="1" customWidth="1"/>
    <col min="4" max="4" width="5.7109375" style="1" customWidth="1"/>
    <col min="5" max="5" width="12.7109375" style="1" customWidth="1"/>
    <col min="6" max="6" width="10.7109375" style="1" customWidth="1"/>
    <col min="7" max="7" width="1.7109375" style="1" customWidth="1"/>
    <col min="8" max="8" width="18.7109375" style="1" customWidth="1"/>
    <col min="9" max="9" width="5.85546875" style="1" bestFit="1" customWidth="1"/>
    <col min="10" max="10" width="5.85546875" style="1" customWidth="1"/>
    <col min="11" max="11" width="18.7109375" style="1" customWidth="1"/>
    <col min="12" max="12" width="5.85546875" style="1" bestFit="1" customWidth="1"/>
    <col min="13" max="13" width="18.7109375" style="1" customWidth="1"/>
    <col min="14" max="14" width="14.7109375" style="1" customWidth="1"/>
    <col min="15" max="17" width="4.7109375" style="1" hidden="1" customWidth="1"/>
    <col min="18" max="18" width="6.7109375" style="1" customWidth="1"/>
    <col min="19" max="19" width="18.7109375" style="1" customWidth="1"/>
    <col min="20" max="20" width="3.7109375" style="1" customWidth="1"/>
    <col min="21" max="21" width="5.7109375" style="1" customWidth="1"/>
    <col min="22" max="24" width="3.7109375" style="1" customWidth="1"/>
    <col min="25" max="25" width="5.7109375" style="1" customWidth="1"/>
    <col min="26" max="26" width="4.7109375" style="1" customWidth="1"/>
    <col min="27" max="27" width="5.7109375" style="1" hidden="1" customWidth="1"/>
    <col min="28" max="31" width="4.7109375" style="1" hidden="1" customWidth="1"/>
    <col min="32" max="32" width="17" style="1" hidden="1" customWidth="1"/>
    <col min="33" max="33" width="4.7109375" style="1" hidden="1" customWidth="1"/>
    <col min="34" max="103" width="2.7109375" style="1" hidden="1" customWidth="1"/>
    <col min="104" max="114" width="9.140625" style="1" hidden="1" customWidth="1"/>
    <col min="115" max="16384" width="9.140625" style="1"/>
  </cols>
  <sheetData>
    <row r="1" spans="1:114" s="7" customFormat="1" ht="30" customHeight="1" thickBot="1" x14ac:dyDescent="0.3">
      <c r="B1" s="7" t="s">
        <v>26</v>
      </c>
      <c r="C1" s="67" t="s">
        <v>62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S1" s="74" t="s">
        <v>22</v>
      </c>
      <c r="T1" s="74"/>
      <c r="U1" s="74"/>
      <c r="V1" s="74"/>
      <c r="W1" s="74"/>
      <c r="X1" s="74"/>
      <c r="Y1" s="74"/>
      <c r="Z1" s="74"/>
      <c r="AH1" s="65" t="str">
        <f>+S3</f>
        <v>Berwyn-Paoli</v>
      </c>
      <c r="AI1" s="65"/>
      <c r="AJ1" s="65"/>
      <c r="AK1" s="65"/>
      <c r="AL1" s="65"/>
      <c r="AM1" s="65"/>
      <c r="AN1" s="65"/>
      <c r="AO1" s="64" t="str">
        <f>+S4</f>
        <v>Chester Valley</v>
      </c>
      <c r="AP1" s="64"/>
      <c r="AQ1" s="64"/>
      <c r="AR1" s="64"/>
      <c r="AS1" s="64"/>
      <c r="AT1" s="64"/>
      <c r="AU1" s="64"/>
      <c r="AV1" s="70" t="str">
        <f>+S5</f>
        <v>Coventry</v>
      </c>
      <c r="AW1" s="70"/>
      <c r="AX1" s="70"/>
      <c r="AY1" s="70"/>
      <c r="AZ1" s="70"/>
      <c r="BA1" s="70"/>
      <c r="BB1" s="70"/>
      <c r="BC1" s="71" t="str">
        <f>+S6</f>
        <v>Great Valley 1</v>
      </c>
      <c r="BD1" s="71"/>
      <c r="BE1" s="71"/>
      <c r="BF1" s="71"/>
      <c r="BG1" s="71"/>
      <c r="BH1" s="71"/>
      <c r="BI1" s="71"/>
      <c r="BJ1" s="65" t="str">
        <f>+S7</f>
        <v>Great Valley 2</v>
      </c>
      <c r="BK1" s="65"/>
      <c r="BL1" s="65"/>
      <c r="BM1" s="65"/>
      <c r="BN1" s="65"/>
      <c r="BO1" s="65"/>
      <c r="BP1" s="65"/>
      <c r="BQ1" s="64" t="str">
        <f>+S8</f>
        <v>Lower Perk 1</v>
      </c>
      <c r="BR1" s="64"/>
      <c r="BS1" s="64"/>
      <c r="BT1" s="64"/>
      <c r="BU1" s="64"/>
      <c r="BV1" s="64"/>
      <c r="BW1" s="64"/>
      <c r="BX1" s="70" t="str">
        <f>+S9</f>
        <v>Lower Perk 2</v>
      </c>
      <c r="BY1" s="70"/>
      <c r="BZ1" s="70"/>
      <c r="CA1" s="70"/>
      <c r="CB1" s="70"/>
      <c r="CC1" s="70"/>
      <c r="CD1" s="70"/>
      <c r="CE1" s="71" t="str">
        <f>+S10</f>
        <v>Lower Perk 3</v>
      </c>
      <c r="CF1" s="71"/>
      <c r="CG1" s="71"/>
      <c r="CH1" s="71"/>
      <c r="CI1" s="71"/>
      <c r="CJ1" s="71"/>
      <c r="CK1" s="71"/>
      <c r="CL1" s="64" t="str">
        <f>+S11</f>
        <v>Radnor-Wayne</v>
      </c>
      <c r="CM1" s="64"/>
      <c r="CN1" s="64"/>
      <c r="CO1" s="64"/>
      <c r="CP1" s="64"/>
      <c r="CQ1" s="64"/>
      <c r="CR1" s="64"/>
      <c r="CS1" s="65" t="str">
        <f>+S12</f>
        <v>Upper Providence</v>
      </c>
      <c r="CT1" s="65"/>
      <c r="CU1" s="65"/>
      <c r="CV1" s="65"/>
      <c r="CW1" s="65"/>
      <c r="CX1" s="65"/>
      <c r="CY1" s="65"/>
    </row>
    <row r="2" spans="1:114" s="7" customFormat="1" x14ac:dyDescent="0.25">
      <c r="B2" s="2" t="s">
        <v>0</v>
      </c>
      <c r="C2" s="52" t="s">
        <v>1</v>
      </c>
      <c r="D2" s="52" t="s">
        <v>2</v>
      </c>
      <c r="E2" s="52" t="s">
        <v>3</v>
      </c>
      <c r="F2" s="52" t="s">
        <v>4</v>
      </c>
      <c r="G2" s="52"/>
      <c r="H2" s="52" t="s">
        <v>5</v>
      </c>
      <c r="I2" s="52" t="s">
        <v>6</v>
      </c>
      <c r="J2" s="52"/>
      <c r="K2" s="52" t="s">
        <v>7</v>
      </c>
      <c r="L2" s="52" t="s">
        <v>6</v>
      </c>
      <c r="M2" s="52" t="s">
        <v>8</v>
      </c>
      <c r="N2" s="52" t="s">
        <v>9</v>
      </c>
      <c r="P2" s="7" t="s">
        <v>49</v>
      </c>
      <c r="Q2" s="7" t="s">
        <v>50</v>
      </c>
      <c r="S2" s="2" t="s">
        <v>11</v>
      </c>
      <c r="T2" s="2" t="s">
        <v>16</v>
      </c>
      <c r="U2" s="2" t="s">
        <v>20</v>
      </c>
      <c r="V2" s="2" t="s">
        <v>12</v>
      </c>
      <c r="W2" s="2" t="s">
        <v>13</v>
      </c>
      <c r="X2" s="2" t="s">
        <v>14</v>
      </c>
      <c r="Y2" s="26" t="s">
        <v>15</v>
      </c>
      <c r="Z2" s="31" t="s">
        <v>44</v>
      </c>
      <c r="AH2" s="9" t="s">
        <v>16</v>
      </c>
      <c r="AI2" s="9" t="s">
        <v>18</v>
      </c>
      <c r="AJ2" s="9" t="s">
        <v>19</v>
      </c>
      <c r="AK2" s="9" t="s">
        <v>12</v>
      </c>
      <c r="AL2" s="9" t="s">
        <v>13</v>
      </c>
      <c r="AM2" s="9" t="s">
        <v>14</v>
      </c>
      <c r="AN2" s="32" t="s">
        <v>44</v>
      </c>
      <c r="AO2" s="8" t="str">
        <f t="shared" ref="AO2:AT2" si="0">+AH2</f>
        <v>G</v>
      </c>
      <c r="AP2" s="8" t="str">
        <f t="shared" si="0"/>
        <v>H</v>
      </c>
      <c r="AQ2" s="8" t="str">
        <f t="shared" si="0"/>
        <v>A</v>
      </c>
      <c r="AR2" s="8" t="str">
        <f t="shared" si="0"/>
        <v>W</v>
      </c>
      <c r="AS2" s="8" t="str">
        <f t="shared" si="0"/>
        <v>L</v>
      </c>
      <c r="AT2" s="8" t="str">
        <f t="shared" si="0"/>
        <v>T</v>
      </c>
      <c r="AU2" s="28" t="s">
        <v>44</v>
      </c>
      <c r="AV2" s="10" t="str">
        <f t="shared" ref="AV2:BA2" si="1">+AO2</f>
        <v>G</v>
      </c>
      <c r="AW2" s="10" t="str">
        <f t="shared" si="1"/>
        <v>H</v>
      </c>
      <c r="AX2" s="10" t="str">
        <f t="shared" si="1"/>
        <v>A</v>
      </c>
      <c r="AY2" s="10" t="str">
        <f t="shared" si="1"/>
        <v>W</v>
      </c>
      <c r="AZ2" s="10" t="str">
        <f t="shared" si="1"/>
        <v>L</v>
      </c>
      <c r="BA2" s="10" t="str">
        <f t="shared" si="1"/>
        <v>T</v>
      </c>
      <c r="BB2" s="29" t="s">
        <v>44</v>
      </c>
      <c r="BC2" s="11" t="str">
        <f t="shared" ref="BC2:BH2" si="2">+AV2</f>
        <v>G</v>
      </c>
      <c r="BD2" s="11" t="str">
        <f t="shared" si="2"/>
        <v>H</v>
      </c>
      <c r="BE2" s="11" t="str">
        <f t="shared" si="2"/>
        <v>A</v>
      </c>
      <c r="BF2" s="11" t="str">
        <f t="shared" si="2"/>
        <v>W</v>
      </c>
      <c r="BG2" s="11" t="str">
        <f t="shared" si="2"/>
        <v>L</v>
      </c>
      <c r="BH2" s="11" t="str">
        <f t="shared" si="2"/>
        <v>T</v>
      </c>
      <c r="BI2" s="30" t="s">
        <v>44</v>
      </c>
      <c r="BJ2" s="57" t="str">
        <f t="shared" ref="BJ2:BO2" si="3">+BC2</f>
        <v>G</v>
      </c>
      <c r="BK2" s="57" t="str">
        <f t="shared" si="3"/>
        <v>H</v>
      </c>
      <c r="BL2" s="57" t="str">
        <f t="shared" si="3"/>
        <v>A</v>
      </c>
      <c r="BM2" s="57" t="str">
        <f t="shared" si="3"/>
        <v>W</v>
      </c>
      <c r="BN2" s="57" t="str">
        <f t="shared" si="3"/>
        <v>L</v>
      </c>
      <c r="BO2" s="57" t="str">
        <f t="shared" si="3"/>
        <v>T</v>
      </c>
      <c r="BP2" s="57" t="s">
        <v>44</v>
      </c>
      <c r="BQ2" s="8" t="str">
        <f t="shared" ref="BQ2:BV2" si="4">+BJ2</f>
        <v>G</v>
      </c>
      <c r="BR2" s="8" t="str">
        <f t="shared" si="4"/>
        <v>H</v>
      </c>
      <c r="BS2" s="8" t="str">
        <f t="shared" si="4"/>
        <v>A</v>
      </c>
      <c r="BT2" s="8" t="str">
        <f t="shared" si="4"/>
        <v>W</v>
      </c>
      <c r="BU2" s="8" t="str">
        <f t="shared" si="4"/>
        <v>L</v>
      </c>
      <c r="BV2" s="8" t="str">
        <f t="shared" si="4"/>
        <v>T</v>
      </c>
      <c r="BW2" s="28" t="s">
        <v>44</v>
      </c>
      <c r="BX2" s="10" t="str">
        <f t="shared" ref="BX2:CC2" si="5">+BQ2</f>
        <v>G</v>
      </c>
      <c r="BY2" s="10" t="str">
        <f t="shared" si="5"/>
        <v>H</v>
      </c>
      <c r="BZ2" s="10" t="str">
        <f t="shared" si="5"/>
        <v>A</v>
      </c>
      <c r="CA2" s="10" t="str">
        <f t="shared" si="5"/>
        <v>W</v>
      </c>
      <c r="CB2" s="10" t="str">
        <f t="shared" si="5"/>
        <v>L</v>
      </c>
      <c r="CC2" s="10" t="str">
        <f t="shared" si="5"/>
        <v>T</v>
      </c>
      <c r="CD2" s="29" t="s">
        <v>44</v>
      </c>
      <c r="CE2" s="11" t="str">
        <f t="shared" ref="CE2:CJ2" si="6">+BX2</f>
        <v>G</v>
      </c>
      <c r="CF2" s="11" t="str">
        <f t="shared" si="6"/>
        <v>H</v>
      </c>
      <c r="CG2" s="11" t="str">
        <f t="shared" si="6"/>
        <v>A</v>
      </c>
      <c r="CH2" s="11" t="str">
        <f t="shared" si="6"/>
        <v>W</v>
      </c>
      <c r="CI2" s="11" t="str">
        <f t="shared" si="6"/>
        <v>L</v>
      </c>
      <c r="CJ2" s="11" t="str">
        <f t="shared" si="6"/>
        <v>T</v>
      </c>
      <c r="CK2" s="30" t="s">
        <v>44</v>
      </c>
      <c r="CL2" s="34" t="str">
        <f t="shared" ref="CL2" si="7">+CE2</f>
        <v>G</v>
      </c>
      <c r="CM2" s="34" t="str">
        <f t="shared" ref="CM2" si="8">+CF2</f>
        <v>H</v>
      </c>
      <c r="CN2" s="34" t="str">
        <f t="shared" ref="CN2" si="9">+CG2</f>
        <v>A</v>
      </c>
      <c r="CO2" s="34" t="str">
        <f t="shared" ref="CO2" si="10">+CH2</f>
        <v>W</v>
      </c>
      <c r="CP2" s="34" t="str">
        <f t="shared" ref="CP2" si="11">+CI2</f>
        <v>L</v>
      </c>
      <c r="CQ2" s="34" t="str">
        <f t="shared" ref="CQ2" si="12">+CJ2</f>
        <v>T</v>
      </c>
      <c r="CR2" s="34" t="s">
        <v>44</v>
      </c>
      <c r="CS2" s="38" t="str">
        <f t="shared" ref="CS2" si="13">+CL2</f>
        <v>G</v>
      </c>
      <c r="CT2" s="38" t="str">
        <f t="shared" ref="CT2" si="14">+CM2</f>
        <v>H</v>
      </c>
      <c r="CU2" s="38" t="str">
        <f t="shared" ref="CU2" si="15">+CN2</f>
        <v>A</v>
      </c>
      <c r="CV2" s="38" t="str">
        <f t="shared" ref="CV2" si="16">+CO2</f>
        <v>W</v>
      </c>
      <c r="CW2" s="38" t="str">
        <f t="shared" ref="CW2" si="17">+CP2</f>
        <v>L</v>
      </c>
      <c r="CX2" s="38" t="str">
        <f t="shared" ref="CX2" si="18">+CQ2</f>
        <v>T</v>
      </c>
      <c r="CY2" s="38" t="s">
        <v>44</v>
      </c>
    </row>
    <row r="3" spans="1:114" x14ac:dyDescent="0.25">
      <c r="A3" s="3">
        <v>1</v>
      </c>
      <c r="B3" s="3" t="str">
        <f>_xlfn.CONCAT($B$1,"-",A3)</f>
        <v>BB-JK-1</v>
      </c>
      <c r="C3" s="3">
        <v>1</v>
      </c>
      <c r="D3" s="4">
        <f>+E3</f>
        <v>44749</v>
      </c>
      <c r="E3" s="5">
        <v>44749</v>
      </c>
      <c r="F3" s="6">
        <v>0.79166666666666663</v>
      </c>
      <c r="G3" s="6"/>
      <c r="H3" s="3" t="str">
        <f>VLOOKUP(P3,$AE$3:$AF$12,2,FALSE)</f>
        <v>Great Valley 1</v>
      </c>
      <c r="I3" s="3">
        <v>4</v>
      </c>
      <c r="J3" s="3" t="s">
        <v>21</v>
      </c>
      <c r="K3" s="3" t="str">
        <f>VLOOKUP(Q3,$AE$3:$AF$12,2,FALSE)</f>
        <v>Upper Providence</v>
      </c>
      <c r="L3" s="3">
        <v>13</v>
      </c>
      <c r="M3" s="3" t="str">
        <f>+K3</f>
        <v>Upper Providence</v>
      </c>
      <c r="N3" s="3" t="s">
        <v>10</v>
      </c>
      <c r="P3" s="3">
        <v>1</v>
      </c>
      <c r="Q3" s="3">
        <v>2</v>
      </c>
      <c r="S3" s="3" t="s">
        <v>45</v>
      </c>
      <c r="T3" s="3">
        <f>+AH34</f>
        <v>6</v>
      </c>
      <c r="U3" s="3">
        <f t="shared" ref="U3:U12" si="19">COUNTIF(M$3:M$34,S3)</f>
        <v>2</v>
      </c>
      <c r="V3" s="3">
        <f>+AK34</f>
        <v>2</v>
      </c>
      <c r="W3" s="3">
        <f>+AL34</f>
        <v>4</v>
      </c>
      <c r="X3" s="3">
        <f>+AM34</f>
        <v>0</v>
      </c>
      <c r="Y3" s="3">
        <f t="shared" ref="Y3:Y9" si="20">+V3*2+X3</f>
        <v>4</v>
      </c>
      <c r="Z3" s="3">
        <f>+AN34</f>
        <v>63</v>
      </c>
      <c r="AA3" s="51">
        <f>+Y3+((200-Z3)/201)</f>
        <v>4.6815920398009947</v>
      </c>
      <c r="AB3" s="39">
        <f>RANK(AA3,AA$3:AA$12)</f>
        <v>7</v>
      </c>
      <c r="AC3" s="39"/>
      <c r="AD3" s="39">
        <v>11.8</v>
      </c>
      <c r="AE3" s="39">
        <f>RANK(AD3,AD$3:AD$12)</f>
        <v>3</v>
      </c>
      <c r="AF3" s="40" t="str">
        <f>+S3</f>
        <v>Berwyn-Paoli</v>
      </c>
      <c r="AG3" s="1" t="s">
        <v>51</v>
      </c>
      <c r="AH3" s="9">
        <f>IF(OR($H3=AH$1,$K3=AH$1),1,0)</f>
        <v>0</v>
      </c>
      <c r="AI3" s="9">
        <f>IF(AND(AH3=1,$K3=AH$1),1,0)</f>
        <v>0</v>
      </c>
      <c r="AJ3" s="9">
        <f>IF(AND(AH3=1,$H3=AH$1),1,0)</f>
        <v>0</v>
      </c>
      <c r="AK3" s="9">
        <f>IF(OR(AND($H3=AH$1,$I3&gt;$L3),AND($K3=AH$1,$I3&lt;$L3)),1,0)</f>
        <v>0</v>
      </c>
      <c r="AL3" s="9">
        <f>IF(OR(AND($H3=AH$1,$I3&lt;$L3),AND($K3=AH$1,$I3&gt;$L3)),1,0)</f>
        <v>0</v>
      </c>
      <c r="AM3" s="9">
        <f t="shared" ref="AM3:AM22" si="21">IF(AND(AH3=1,$I3+$L3&gt;0),1-SUM(AK3:AL3),0)</f>
        <v>0</v>
      </c>
      <c r="AN3" s="32">
        <f>IF(AH3=1,IF($H3=AH$1,$L3,$I3),0)</f>
        <v>0</v>
      </c>
      <c r="AO3" s="8">
        <f>IF(OR($H3=AO$1,$K3=AO$1),1,0)</f>
        <v>0</v>
      </c>
      <c r="AP3" s="8">
        <f>IF(AND(AO3=1,$K3=AO$1),1,0)</f>
        <v>0</v>
      </c>
      <c r="AQ3" s="8">
        <f>IF(AND(AO3=1,$H3=AO$1),1,0)</f>
        <v>0</v>
      </c>
      <c r="AR3" s="8">
        <f>IF(OR(AND($H3=AO$1,$I3&gt;$L3),AND($K3=AO$1,$I3&lt;$L3)),1,0)</f>
        <v>0</v>
      </c>
      <c r="AS3" s="8">
        <f>IF(OR(AND($H3=AO$1,$I3&lt;$L3),AND($K3=AO$1,$I3&gt;$L3)),1,0)</f>
        <v>0</v>
      </c>
      <c r="AT3" s="8">
        <f t="shared" ref="AT3:AT22" si="22">IF(AND(AO3=1,$I3+$L3&gt;0),1-SUM(AR3:AS3),0)</f>
        <v>0</v>
      </c>
      <c r="AU3" s="28">
        <f>IF(AO3=1,IF($H3=AO$1,$L3,$I3),0)</f>
        <v>0</v>
      </c>
      <c r="AV3" s="10">
        <f>IF(OR($H3=AV$1,$K3=AV$1),1,0)</f>
        <v>0</v>
      </c>
      <c r="AW3" s="10">
        <f>IF(AND(AV3=1,$K3=AV$1),1,0)</f>
        <v>0</v>
      </c>
      <c r="AX3" s="10">
        <f>IF(AND(AV3=1,$H3=AV$1),1,0)</f>
        <v>0</v>
      </c>
      <c r="AY3" s="10">
        <f>IF(OR(AND($H3=AV$1,$I3&gt;$L3),AND($K3=AV$1,$I3&lt;$L3)),1,0)</f>
        <v>0</v>
      </c>
      <c r="AZ3" s="10">
        <f>IF(OR(AND($H3=AV$1,$I3&lt;$L3),AND($K3=AV$1,$I3&gt;$L3)),1,0)</f>
        <v>0</v>
      </c>
      <c r="BA3" s="10">
        <f t="shared" ref="BA3:BA22" si="23">IF(AND(AV3=1,$I3+$L3&gt;0),1-SUM(AY3:AZ3),0)</f>
        <v>0</v>
      </c>
      <c r="BB3" s="29">
        <f>IF(AV3=1,IF($H3=AV$1,$L3,$I3),0)</f>
        <v>0</v>
      </c>
      <c r="BC3" s="11">
        <f>IF(OR($H3=BC$1,$K3=BC$1),1,0)</f>
        <v>1</v>
      </c>
      <c r="BD3" s="11">
        <f>IF(AND(BC3=1,$K3=BC$1),1,0)</f>
        <v>0</v>
      </c>
      <c r="BE3" s="11">
        <f>IF(AND(BC3=1,$H3=BC$1),1,0)</f>
        <v>1</v>
      </c>
      <c r="BF3" s="11">
        <f>IF(OR(AND($H3=BC$1,$I3&gt;$L3),AND($K3=BC$1,$I3&lt;$L3)),1,0)</f>
        <v>0</v>
      </c>
      <c r="BG3" s="11">
        <f>IF(OR(AND($H3=BC$1,$I3&lt;$L3),AND($K3=BC$1,$I3&gt;$L3)),1,0)</f>
        <v>1</v>
      </c>
      <c r="BH3" s="11">
        <f t="shared" ref="BH3:BH22" si="24">IF(AND(BC3=1,$I3+$L3&gt;0),1-SUM(BF3:BG3),0)</f>
        <v>0</v>
      </c>
      <c r="BI3" s="30">
        <f>IF(BC3=1,IF($H3=BC$1,$L3,$I3),0)</f>
        <v>13</v>
      </c>
      <c r="BJ3" s="57">
        <f>IF(OR($H3=BJ$1,$K3=BJ$1),1,0)</f>
        <v>0</v>
      </c>
      <c r="BK3" s="57">
        <f>IF(AND(BJ3=1,$K3=BJ$1),1,0)</f>
        <v>0</v>
      </c>
      <c r="BL3" s="57">
        <f>IF(AND(BJ3=1,$H3=BJ$1),1,0)</f>
        <v>0</v>
      </c>
      <c r="BM3" s="57">
        <f>IF(OR(AND($H3=BJ$1,$I3&gt;$L3),AND($K3=BJ$1,$I3&lt;$L3)),1,0)</f>
        <v>0</v>
      </c>
      <c r="BN3" s="57">
        <f>IF(OR(AND($H3=BJ$1,$I3&lt;$L3),AND($K3=BJ$1,$I3&gt;$L3)),1,0)</f>
        <v>0</v>
      </c>
      <c r="BO3" s="57">
        <f t="shared" ref="BO3:BO22" si="25">IF(AND(BJ3=1,$I3+$L3&gt;0),1-SUM(BM3:BN3),0)</f>
        <v>0</v>
      </c>
      <c r="BP3" s="57">
        <f>IF(BJ3=1,IF($H3=BJ$1,$L3,$I3),0)</f>
        <v>0</v>
      </c>
      <c r="BQ3" s="8">
        <f>IF(OR($H3=BQ$1,$K3=BQ$1),1,0)</f>
        <v>0</v>
      </c>
      <c r="BR3" s="8">
        <f>IF(AND(BQ3=1,$K3=BQ$1),1,0)</f>
        <v>0</v>
      </c>
      <c r="BS3" s="8">
        <f>IF(AND(BQ3=1,$H3=BQ$1),1,0)</f>
        <v>0</v>
      </c>
      <c r="BT3" s="8">
        <f>IF(OR(AND($H3=BQ$1,$I3&gt;$L3),AND($K3=BQ$1,$I3&lt;$L3)),1,0)</f>
        <v>0</v>
      </c>
      <c r="BU3" s="8">
        <f>IF(OR(AND($H3=BQ$1,$I3&lt;$L3),AND($K3=BQ$1,$I3&gt;$L3)),1,0)</f>
        <v>0</v>
      </c>
      <c r="BV3" s="8">
        <f t="shared" ref="BV3:BV22" si="26">IF(AND(BQ3=1,$I3+$L3&gt;0),1-SUM(BT3:BU3),0)</f>
        <v>0</v>
      </c>
      <c r="BW3" s="28">
        <f>IF(BQ3=1,IF($H3=BQ$1,$L3,$I3),0)</f>
        <v>0</v>
      </c>
      <c r="BX3" s="10">
        <f>IF(OR($H3=BX$1,$K3=BX$1),1,0)</f>
        <v>0</v>
      </c>
      <c r="BY3" s="10">
        <f>IF(AND(BX3=1,$K3=BX$1),1,0)</f>
        <v>0</v>
      </c>
      <c r="BZ3" s="10">
        <f>IF(AND(BX3=1,$H3=BX$1),1,0)</f>
        <v>0</v>
      </c>
      <c r="CA3" s="10">
        <f>IF(OR(AND($H3=BX$1,$I3&gt;$L3),AND($K3=BX$1,$I3&lt;$L3)),1,0)</f>
        <v>0</v>
      </c>
      <c r="CB3" s="10">
        <f>IF(OR(AND($H3=BX$1,$I3&lt;$L3),AND($K3=BX$1,$I3&gt;$L3)),1,0)</f>
        <v>0</v>
      </c>
      <c r="CC3" s="10">
        <f t="shared" ref="CC3:CC22" si="27">IF(AND(BX3=1,$I3+$L3&gt;0),1-SUM(CA3:CB3),0)</f>
        <v>0</v>
      </c>
      <c r="CD3" s="29">
        <f>IF(BX3=1,IF($H3=BX$1,$L3,$I3),0)</f>
        <v>0</v>
      </c>
      <c r="CE3" s="11">
        <f>IF(OR($H3=CE$1,$K3=CE$1),1,0)</f>
        <v>0</v>
      </c>
      <c r="CF3" s="11">
        <f>IF(AND(CE3=1,$K3=CE$1),1,0)</f>
        <v>0</v>
      </c>
      <c r="CG3" s="11">
        <f>IF(AND(CE3=1,$H3=CE$1),1,0)</f>
        <v>0</v>
      </c>
      <c r="CH3" s="11">
        <f>IF(OR(AND($H3=CE$1,$I3&gt;$L3),AND($K3=CE$1,$I3&lt;$L3)),1,0)</f>
        <v>0</v>
      </c>
      <c r="CI3" s="11">
        <f>IF(OR(AND($H3=CE$1,$I3&lt;$L3),AND($K3=CE$1,$I3&gt;$L3)),1,0)</f>
        <v>0</v>
      </c>
      <c r="CJ3" s="11">
        <f t="shared" ref="CJ3:CJ22" si="28">IF(AND(CE3=1,$I3+$L3&gt;0),1-SUM(CH3:CI3),0)</f>
        <v>0</v>
      </c>
      <c r="CK3" s="30">
        <f>IF(CE3=1,IF($H3=CE$1,$L3,$I3),0)</f>
        <v>0</v>
      </c>
      <c r="CL3" s="34">
        <f>IF(OR($H3=CL$1,$K3=CL$1),1,0)</f>
        <v>0</v>
      </c>
      <c r="CM3" s="34">
        <f>IF(AND(CL3=1,$K3=CL$1),1,0)</f>
        <v>0</v>
      </c>
      <c r="CN3" s="34">
        <f>IF(AND(CL3=1,$H3=CL$1),1,0)</f>
        <v>0</v>
      </c>
      <c r="CO3" s="34">
        <f>IF(OR(AND($H3=CL$1,$I3&gt;$L3),AND($K3=CL$1,$I3&lt;$L3)),1,0)</f>
        <v>0</v>
      </c>
      <c r="CP3" s="34">
        <f>IF(OR(AND($H3=CL$1,$I3&lt;$L3),AND($K3=CL$1,$I3&gt;$L3)),1,0)</f>
        <v>0</v>
      </c>
      <c r="CQ3" s="34">
        <f t="shared" ref="CQ3:CQ22" si="29">IF(AND(CL3=1,$I3+$L3&gt;0),1-SUM(CO3:CP3),0)</f>
        <v>0</v>
      </c>
      <c r="CR3" s="34">
        <f>IF(CL3=1,IF($H3=CL$1,$L3,$I3),0)</f>
        <v>0</v>
      </c>
      <c r="CS3" s="38">
        <f>IF(OR($H3=CS$1,$K3=CS$1),1,0)</f>
        <v>1</v>
      </c>
      <c r="CT3" s="38">
        <f>IF(AND(CS3=1,$K3=CS$1),1,0)</f>
        <v>1</v>
      </c>
      <c r="CU3" s="38">
        <f>IF(AND(CS3=1,$H3=CS$1),1,0)</f>
        <v>0</v>
      </c>
      <c r="CV3" s="38">
        <f>IF(OR(AND($H3=CS$1,$I3&gt;$L3),AND($K3=CS$1,$I3&lt;$L3)),1,0)</f>
        <v>1</v>
      </c>
      <c r="CW3" s="38">
        <f>IF(OR(AND($H3=CS$1,$I3&lt;$L3),AND($K3=CS$1,$I3&gt;$L3)),1,0)</f>
        <v>0</v>
      </c>
      <c r="CX3" s="38">
        <f t="shared" ref="CX3:CX22" si="30">IF(AND(CS3=1,$I3+$L3&gt;0),1-SUM(CV3:CW3),0)</f>
        <v>0</v>
      </c>
      <c r="CY3" s="38">
        <f>IF(CS3=1,IF($H3=CS$1,$L3,$I3),0)</f>
        <v>4</v>
      </c>
      <c r="CZ3" s="1">
        <f t="shared" ref="CZ3:CZ5" si="31">+BJ3+BX3+CS3</f>
        <v>1</v>
      </c>
    </row>
    <row r="4" spans="1:114" x14ac:dyDescent="0.25">
      <c r="A4" s="3">
        <f>+A3+1</f>
        <v>2</v>
      </c>
      <c r="B4" s="3" t="str">
        <f t="shared" ref="B4:B22" si="32">_xlfn.CONCAT($B$1,"-",A4)</f>
        <v>BB-JK-2</v>
      </c>
      <c r="C4" s="3">
        <v>1</v>
      </c>
      <c r="D4" s="4">
        <f>+E4</f>
        <v>44749</v>
      </c>
      <c r="E4" s="5">
        <v>44749</v>
      </c>
      <c r="F4" s="6">
        <v>0.75</v>
      </c>
      <c r="G4" s="6"/>
      <c r="H4" s="3" t="str">
        <f t="shared" ref="H4:H32" si="33">VLOOKUP(P4,$AE$3:$AF$12,2,FALSE)</f>
        <v>Berwyn-Paoli</v>
      </c>
      <c r="I4" s="3">
        <v>1</v>
      </c>
      <c r="J4" s="3" t="s">
        <v>21</v>
      </c>
      <c r="K4" s="3" t="str">
        <f t="shared" ref="K4:K32" si="34">VLOOKUP(Q4,$AE$3:$AF$12,2,FALSE)</f>
        <v>Lower Perk 3</v>
      </c>
      <c r="L4" s="3">
        <v>2</v>
      </c>
      <c r="M4" s="3" t="str">
        <f t="shared" ref="M4:M31" si="35">+K4</f>
        <v>Lower Perk 3</v>
      </c>
      <c r="N4" s="3" t="s">
        <v>10</v>
      </c>
      <c r="P4" s="3">
        <v>3</v>
      </c>
      <c r="Q4" s="3">
        <v>10</v>
      </c>
      <c r="S4" s="3" t="s">
        <v>39</v>
      </c>
      <c r="T4" s="3">
        <f>+AO34</f>
        <v>6</v>
      </c>
      <c r="U4" s="3">
        <f t="shared" si="19"/>
        <v>2</v>
      </c>
      <c r="V4" s="3">
        <f>+AR34</f>
        <v>3</v>
      </c>
      <c r="W4" s="3">
        <f>+AS34</f>
        <v>3</v>
      </c>
      <c r="X4" s="3">
        <f>+AT34</f>
        <v>0</v>
      </c>
      <c r="Y4" s="3">
        <f t="shared" si="20"/>
        <v>6</v>
      </c>
      <c r="Z4" s="3">
        <f>+AU34</f>
        <v>50</v>
      </c>
      <c r="AA4" s="51">
        <f t="shared" ref="AA4:AA12" si="36">+Y4+((200-Z4)/201)</f>
        <v>6.7462686567164178</v>
      </c>
      <c r="AB4" s="39">
        <f t="shared" ref="AB4:AB12" si="37">RANK(AA4,AA$3:AA$12)</f>
        <v>5</v>
      </c>
      <c r="AC4" s="39"/>
      <c r="AD4" s="39">
        <v>11.6</v>
      </c>
      <c r="AE4" s="39">
        <f t="shared" ref="AE4:AE12" si="38">RANK(AD4,AD$3:AD$12)</f>
        <v>4</v>
      </c>
      <c r="AF4" s="40" t="str">
        <f t="shared" ref="AF4:AF12" si="39">+S4</f>
        <v>Chester Valley</v>
      </c>
      <c r="AG4" s="1" t="s">
        <v>51</v>
      </c>
      <c r="AH4" s="9">
        <f t="shared" ref="AH4:AH32" si="40">IF(OR($H4=AH$1,$K4=AH$1),1,0)</f>
        <v>1</v>
      </c>
      <c r="AI4" s="9">
        <f t="shared" ref="AI4:AI22" si="41">IF(AND(AH4=1,$K4=AH$1),1,0)</f>
        <v>0</v>
      </c>
      <c r="AJ4" s="9">
        <f t="shared" ref="AJ4:AJ16" si="42">IF(AND(AH4=1,$H4=AH$1),1,0)</f>
        <v>1</v>
      </c>
      <c r="AK4" s="9">
        <f t="shared" ref="AK4:AK16" si="43">IF(OR(AND($H4=AH$1,$I4&gt;$L4),AND($K4=AH$1,$I4&lt;$L4)),1,0)</f>
        <v>0</v>
      </c>
      <c r="AL4" s="9">
        <f t="shared" ref="AL4:AL16" si="44">IF(OR(AND($H4=AH$1,$I4&lt;$L4),AND($K4=AH$1,$I4&gt;$L4)),1,0)</f>
        <v>1</v>
      </c>
      <c r="AM4" s="9">
        <f t="shared" si="21"/>
        <v>0</v>
      </c>
      <c r="AN4" s="32">
        <f t="shared" ref="AN4:AN22" si="45">IF(AH4=1,IF($H4=AH$1,$L4,$I4),0)</f>
        <v>2</v>
      </c>
      <c r="AO4" s="8">
        <f t="shared" ref="AO4:AO32" si="46">IF(OR($H4=AO$1,$K4=AO$1),1,0)</f>
        <v>0</v>
      </c>
      <c r="AP4" s="8">
        <f t="shared" ref="AP4:AP22" si="47">IF(AND(AO4=1,$K4=AO$1),1,0)</f>
        <v>0</v>
      </c>
      <c r="AQ4" s="8">
        <f t="shared" ref="AQ4:AQ16" si="48">IF(AND(AO4=1,$H4=AO$1),1,0)</f>
        <v>0</v>
      </c>
      <c r="AR4" s="8">
        <f t="shared" ref="AR4:AR16" si="49">IF(OR(AND($H4=AO$1,$I4&gt;$L4),AND($K4=AO$1,$I4&lt;$L4)),1,0)</f>
        <v>0</v>
      </c>
      <c r="AS4" s="8">
        <f t="shared" ref="AS4:AS16" si="50">IF(OR(AND($H4=AO$1,$I4&lt;$L4),AND($K4=AO$1,$I4&gt;$L4)),1,0)</f>
        <v>0</v>
      </c>
      <c r="AT4" s="8">
        <f t="shared" si="22"/>
        <v>0</v>
      </c>
      <c r="AU4" s="28">
        <f t="shared" ref="AU4:AU22" si="51">IF(AO4=1,IF($H4=AO$1,$L4,$I4),0)</f>
        <v>0</v>
      </c>
      <c r="AV4" s="10">
        <f t="shared" ref="AV4:AV32" si="52">IF(OR($H4=AV$1,$K4=AV$1),1,0)</f>
        <v>0</v>
      </c>
      <c r="AW4" s="10">
        <f t="shared" ref="AW4:AW22" si="53">IF(AND(AV4=1,$K4=AV$1),1,0)</f>
        <v>0</v>
      </c>
      <c r="AX4" s="10">
        <f t="shared" ref="AX4:AX16" si="54">IF(AND(AV4=1,$H4=AV$1),1,0)</f>
        <v>0</v>
      </c>
      <c r="AY4" s="10">
        <f t="shared" ref="AY4:AY16" si="55">IF(OR(AND($H4=AV$1,$I4&gt;$L4),AND($K4=AV$1,$I4&lt;$L4)),1,0)</f>
        <v>0</v>
      </c>
      <c r="AZ4" s="10">
        <f t="shared" ref="AZ4:AZ16" si="56">IF(OR(AND($H4=AV$1,$I4&lt;$L4),AND($K4=AV$1,$I4&gt;$L4)),1,0)</f>
        <v>0</v>
      </c>
      <c r="BA4" s="10">
        <f t="shared" si="23"/>
        <v>0</v>
      </c>
      <c r="BB4" s="29">
        <f t="shared" ref="BB4:BB22" si="57">IF(AV4=1,IF($H4=AV$1,$L4,$I4),0)</f>
        <v>0</v>
      </c>
      <c r="BC4" s="11">
        <f t="shared" ref="BC4:BC32" si="58">IF(OR($H4=BC$1,$K4=BC$1),1,0)</f>
        <v>0</v>
      </c>
      <c r="BD4" s="11">
        <f t="shared" ref="BD4:BD22" si="59">IF(AND(BC4=1,$K4=BC$1),1,0)</f>
        <v>0</v>
      </c>
      <c r="BE4" s="11">
        <f t="shared" ref="BE4:BE16" si="60">IF(AND(BC4=1,$H4=BC$1),1,0)</f>
        <v>0</v>
      </c>
      <c r="BF4" s="11">
        <f t="shared" ref="BF4:BF16" si="61">IF(OR(AND($H4=BC$1,$I4&gt;$L4),AND($K4=BC$1,$I4&lt;$L4)),1,0)</f>
        <v>0</v>
      </c>
      <c r="BG4" s="11">
        <f t="shared" ref="BG4:BG16" si="62">IF(OR(AND($H4=BC$1,$I4&lt;$L4),AND($K4=BC$1,$I4&gt;$L4)),1,0)</f>
        <v>0</v>
      </c>
      <c r="BH4" s="11">
        <f t="shared" si="24"/>
        <v>0</v>
      </c>
      <c r="BI4" s="30">
        <f t="shared" ref="BI4:BI22" si="63">IF(BC4=1,IF($H4=BC$1,$L4,$I4),0)</f>
        <v>0</v>
      </c>
      <c r="BJ4" s="57">
        <f t="shared" ref="BJ4:BJ32" si="64">IF(OR($H4=BJ$1,$K4=BJ$1),1,0)</f>
        <v>0</v>
      </c>
      <c r="BK4" s="57">
        <f t="shared" ref="BK4:BK22" si="65">IF(AND(BJ4=1,$K4=BJ$1),1,0)</f>
        <v>0</v>
      </c>
      <c r="BL4" s="57">
        <f t="shared" ref="BL4:BL16" si="66">IF(AND(BJ4=1,$H4=BJ$1),1,0)</f>
        <v>0</v>
      </c>
      <c r="BM4" s="57">
        <f t="shared" ref="BM4:BM16" si="67">IF(OR(AND($H4=BJ$1,$I4&gt;$L4),AND($K4=BJ$1,$I4&lt;$L4)),1,0)</f>
        <v>0</v>
      </c>
      <c r="BN4" s="57">
        <f t="shared" ref="BN4:BN16" si="68">IF(OR(AND($H4=BJ$1,$I4&lt;$L4),AND($K4=BJ$1,$I4&gt;$L4)),1,0)</f>
        <v>0</v>
      </c>
      <c r="BO4" s="57">
        <f t="shared" si="25"/>
        <v>0</v>
      </c>
      <c r="BP4" s="57">
        <f t="shared" ref="BP4:BP22" si="69">IF(BJ4=1,IF($H4=BJ$1,$L4,$I4),0)</f>
        <v>0</v>
      </c>
      <c r="BQ4" s="8">
        <f t="shared" ref="BQ4:BQ32" si="70">IF(OR($H4=BQ$1,$K4=BQ$1),1,0)</f>
        <v>0</v>
      </c>
      <c r="BR4" s="8">
        <f t="shared" ref="BR4:BR22" si="71">IF(AND(BQ4=1,$K4=BQ$1),1,0)</f>
        <v>0</v>
      </c>
      <c r="BS4" s="8">
        <f t="shared" ref="BS4:BS16" si="72">IF(AND(BQ4=1,$H4=BQ$1),1,0)</f>
        <v>0</v>
      </c>
      <c r="BT4" s="8">
        <f t="shared" ref="BT4:BT16" si="73">IF(OR(AND($H4=BQ$1,$I4&gt;$L4),AND($K4=BQ$1,$I4&lt;$L4)),1,0)</f>
        <v>0</v>
      </c>
      <c r="BU4" s="8">
        <f t="shared" ref="BU4:BU16" si="74">IF(OR(AND($H4=BQ$1,$I4&lt;$L4),AND($K4=BQ$1,$I4&gt;$L4)),1,0)</f>
        <v>0</v>
      </c>
      <c r="BV4" s="8">
        <f t="shared" si="26"/>
        <v>0</v>
      </c>
      <c r="BW4" s="28">
        <f t="shared" ref="BW4:BW22" si="75">IF(BQ4=1,IF($H4=BQ$1,$L4,$I4),0)</f>
        <v>0</v>
      </c>
      <c r="BX4" s="10">
        <f t="shared" ref="BX4:BX32" si="76">IF(OR($H4=BX$1,$K4=BX$1),1,0)</f>
        <v>0</v>
      </c>
      <c r="BY4" s="10">
        <f t="shared" ref="BY4:BY22" si="77">IF(AND(BX4=1,$K4=BX$1),1,0)</f>
        <v>0</v>
      </c>
      <c r="BZ4" s="10">
        <f t="shared" ref="BZ4:BZ16" si="78">IF(AND(BX4=1,$H4=BX$1),1,0)</f>
        <v>0</v>
      </c>
      <c r="CA4" s="10">
        <f t="shared" ref="CA4:CA16" si="79">IF(OR(AND($H4=BX$1,$I4&gt;$L4),AND($K4=BX$1,$I4&lt;$L4)),1,0)</f>
        <v>0</v>
      </c>
      <c r="CB4" s="10">
        <f t="shared" ref="CB4:CB16" si="80">IF(OR(AND($H4=BX$1,$I4&lt;$L4),AND($K4=BX$1,$I4&gt;$L4)),1,0)</f>
        <v>0</v>
      </c>
      <c r="CC4" s="10">
        <f t="shared" si="27"/>
        <v>0</v>
      </c>
      <c r="CD4" s="29">
        <f t="shared" ref="CD4:CD22" si="81">IF(BX4=1,IF($H4=BX$1,$L4,$I4),0)</f>
        <v>0</v>
      </c>
      <c r="CE4" s="11">
        <f t="shared" ref="CE4:CE32" si="82">IF(OR($H4=CE$1,$K4=CE$1),1,0)</f>
        <v>1</v>
      </c>
      <c r="CF4" s="11">
        <f t="shared" ref="CF4:CF22" si="83">IF(AND(CE4=1,$K4=CE$1),1,0)</f>
        <v>1</v>
      </c>
      <c r="CG4" s="11">
        <f t="shared" ref="CG4:CG16" si="84">IF(AND(CE4=1,$H4=CE$1),1,0)</f>
        <v>0</v>
      </c>
      <c r="CH4" s="11">
        <f t="shared" ref="CH4:CH16" si="85">IF(OR(AND($H4=CE$1,$I4&gt;$L4),AND($K4=CE$1,$I4&lt;$L4)),1,0)</f>
        <v>1</v>
      </c>
      <c r="CI4" s="11">
        <f t="shared" ref="CI4:CI16" si="86">IF(OR(AND($H4=CE$1,$I4&lt;$L4),AND($K4=CE$1,$I4&gt;$L4)),1,0)</f>
        <v>0</v>
      </c>
      <c r="CJ4" s="11">
        <f t="shared" si="28"/>
        <v>0</v>
      </c>
      <c r="CK4" s="30">
        <f t="shared" ref="CK4:CK22" si="87">IF(CE4=1,IF($H4=CE$1,$L4,$I4),0)</f>
        <v>1</v>
      </c>
      <c r="CL4" s="34">
        <f t="shared" ref="CL4:CL32" si="88">IF(OR($H4=CL$1,$K4=CL$1),1,0)</f>
        <v>0</v>
      </c>
      <c r="CM4" s="34">
        <f t="shared" ref="CM4:CM5" si="89">IF(AND(CL4=1,$K4=CL$1),1,0)</f>
        <v>0</v>
      </c>
      <c r="CN4" s="34">
        <f t="shared" ref="CN4:CN5" si="90">IF(AND(CL4=1,$H4=CL$1),1,0)</f>
        <v>0</v>
      </c>
      <c r="CO4" s="34">
        <f t="shared" ref="CO4:CO5" si="91">IF(OR(AND($H4=CL$1,$I4&gt;$L4),AND($K4=CL$1,$I4&lt;$L4)),1,0)</f>
        <v>0</v>
      </c>
      <c r="CP4" s="34">
        <f t="shared" ref="CP4:CP5" si="92">IF(OR(AND($H4=CL$1,$I4&lt;$L4),AND($K4=CL$1,$I4&gt;$L4)),1,0)</f>
        <v>0</v>
      </c>
      <c r="CQ4" s="34">
        <f t="shared" si="29"/>
        <v>0</v>
      </c>
      <c r="CR4" s="34">
        <f t="shared" ref="CR4:CR22" si="93">IF(CL4=1,IF($H4=CL$1,$L4,$I4),0)</f>
        <v>0</v>
      </c>
      <c r="CS4" s="38">
        <f t="shared" ref="CS4:CS32" si="94">IF(OR($H4=CS$1,$K4=CS$1),1,0)</f>
        <v>0</v>
      </c>
      <c r="CT4" s="38">
        <f t="shared" ref="CT4:CT5" si="95">IF(AND(CS4=1,$K4=CS$1),1,0)</f>
        <v>0</v>
      </c>
      <c r="CU4" s="38">
        <f t="shared" ref="CU4:CU5" si="96">IF(AND(CS4=1,$H4=CS$1),1,0)</f>
        <v>0</v>
      </c>
      <c r="CV4" s="38">
        <f t="shared" ref="CV4:CV5" si="97">IF(OR(AND($H4=CS$1,$I4&gt;$L4),AND($K4=CS$1,$I4&lt;$L4)),1,0)</f>
        <v>0</v>
      </c>
      <c r="CW4" s="38">
        <f t="shared" ref="CW4:CW5" si="98">IF(OR(AND($H4=CS$1,$I4&lt;$L4),AND($K4=CS$1,$I4&gt;$L4)),1,0)</f>
        <v>0</v>
      </c>
      <c r="CX4" s="38">
        <f t="shared" si="30"/>
        <v>0</v>
      </c>
      <c r="CY4" s="38">
        <f t="shared" ref="CY4:CY22" si="99">IF(CS4=1,IF($H4=CS$1,$L4,$I4),0)</f>
        <v>0</v>
      </c>
      <c r="CZ4" s="1">
        <f t="shared" si="31"/>
        <v>0</v>
      </c>
    </row>
    <row r="5" spans="1:114" x14ac:dyDescent="0.25">
      <c r="A5" s="3">
        <f t="shared" ref="A5:A6" si="100">+A4+1</f>
        <v>3</v>
      </c>
      <c r="B5" s="3" t="str">
        <f t="shared" si="32"/>
        <v>BB-JK-3</v>
      </c>
      <c r="C5" s="3">
        <v>1</v>
      </c>
      <c r="D5" s="4">
        <f t="shared" ref="D5:D8" si="101">+E5</f>
        <v>44749</v>
      </c>
      <c r="E5" s="5">
        <v>44749</v>
      </c>
      <c r="F5" s="6">
        <v>0.8125</v>
      </c>
      <c r="G5" s="6"/>
      <c r="H5" s="3" t="str">
        <f t="shared" si="33"/>
        <v>Chester Valley</v>
      </c>
      <c r="I5" s="3">
        <v>6</v>
      </c>
      <c r="J5" s="3" t="s">
        <v>21</v>
      </c>
      <c r="K5" s="3" t="str">
        <f t="shared" si="34"/>
        <v>Lower Perk 2</v>
      </c>
      <c r="L5" s="3">
        <v>5</v>
      </c>
      <c r="M5" s="3" t="str">
        <f t="shared" si="35"/>
        <v>Lower Perk 2</v>
      </c>
      <c r="N5" s="3" t="s">
        <v>10</v>
      </c>
      <c r="P5" s="3">
        <v>4</v>
      </c>
      <c r="Q5" s="3">
        <v>9</v>
      </c>
      <c r="S5" s="3" t="s">
        <v>40</v>
      </c>
      <c r="T5" s="3">
        <f>+AV34</f>
        <v>6</v>
      </c>
      <c r="U5" s="3">
        <f t="shared" si="19"/>
        <v>2</v>
      </c>
      <c r="V5" s="3">
        <f>+AY34</f>
        <v>1</v>
      </c>
      <c r="W5" s="3">
        <f>+AZ34</f>
        <v>5</v>
      </c>
      <c r="X5" s="3">
        <f>+BA34</f>
        <v>0</v>
      </c>
      <c r="Y5" s="3">
        <f t="shared" si="20"/>
        <v>2</v>
      </c>
      <c r="Z5" s="3">
        <f>+BB34</f>
        <v>83</v>
      </c>
      <c r="AA5" s="51">
        <f t="shared" si="36"/>
        <v>2.5820895522388061</v>
      </c>
      <c r="AB5" s="39">
        <f t="shared" si="37"/>
        <v>8</v>
      </c>
      <c r="AC5" s="39"/>
      <c r="AD5" s="39">
        <v>10.199999999999999</v>
      </c>
      <c r="AE5" s="39">
        <f t="shared" si="38"/>
        <v>6</v>
      </c>
      <c r="AF5" s="40" t="str">
        <f t="shared" si="39"/>
        <v>Coventry</v>
      </c>
      <c r="AG5" s="1" t="s">
        <v>51</v>
      </c>
      <c r="AH5" s="9">
        <f t="shared" si="40"/>
        <v>0</v>
      </c>
      <c r="AI5" s="9">
        <f t="shared" si="41"/>
        <v>0</v>
      </c>
      <c r="AJ5" s="9">
        <f t="shared" si="42"/>
        <v>0</v>
      </c>
      <c r="AK5" s="9">
        <f t="shared" si="43"/>
        <v>0</v>
      </c>
      <c r="AL5" s="9">
        <f t="shared" si="44"/>
        <v>0</v>
      </c>
      <c r="AM5" s="9">
        <f t="shared" si="21"/>
        <v>0</v>
      </c>
      <c r="AN5" s="32">
        <f t="shared" si="45"/>
        <v>0</v>
      </c>
      <c r="AO5" s="8">
        <f t="shared" si="46"/>
        <v>1</v>
      </c>
      <c r="AP5" s="8">
        <f t="shared" si="47"/>
        <v>0</v>
      </c>
      <c r="AQ5" s="8">
        <f t="shared" si="48"/>
        <v>1</v>
      </c>
      <c r="AR5" s="8">
        <f t="shared" si="49"/>
        <v>1</v>
      </c>
      <c r="AS5" s="8">
        <f t="shared" si="50"/>
        <v>0</v>
      </c>
      <c r="AT5" s="8">
        <f t="shared" si="22"/>
        <v>0</v>
      </c>
      <c r="AU5" s="28">
        <f t="shared" si="51"/>
        <v>5</v>
      </c>
      <c r="AV5" s="10">
        <f t="shared" si="52"/>
        <v>0</v>
      </c>
      <c r="AW5" s="10">
        <f t="shared" si="53"/>
        <v>0</v>
      </c>
      <c r="AX5" s="10">
        <f t="shared" si="54"/>
        <v>0</v>
      </c>
      <c r="AY5" s="10">
        <f t="shared" si="55"/>
        <v>0</v>
      </c>
      <c r="AZ5" s="10">
        <f t="shared" si="56"/>
        <v>0</v>
      </c>
      <c r="BA5" s="10">
        <f t="shared" si="23"/>
        <v>0</v>
      </c>
      <c r="BB5" s="29">
        <f t="shared" si="57"/>
        <v>0</v>
      </c>
      <c r="BC5" s="11">
        <f t="shared" si="58"/>
        <v>0</v>
      </c>
      <c r="BD5" s="11">
        <f t="shared" si="59"/>
        <v>0</v>
      </c>
      <c r="BE5" s="11">
        <f t="shared" si="60"/>
        <v>0</v>
      </c>
      <c r="BF5" s="11">
        <f t="shared" si="61"/>
        <v>0</v>
      </c>
      <c r="BG5" s="11">
        <f t="shared" si="62"/>
        <v>0</v>
      </c>
      <c r="BH5" s="11">
        <f t="shared" si="24"/>
        <v>0</v>
      </c>
      <c r="BI5" s="30">
        <f t="shared" si="63"/>
        <v>0</v>
      </c>
      <c r="BJ5" s="57">
        <f t="shared" si="64"/>
        <v>0</v>
      </c>
      <c r="BK5" s="57">
        <f t="shared" si="65"/>
        <v>0</v>
      </c>
      <c r="BL5" s="57">
        <f t="shared" si="66"/>
        <v>0</v>
      </c>
      <c r="BM5" s="57">
        <f t="shared" si="67"/>
        <v>0</v>
      </c>
      <c r="BN5" s="57">
        <f t="shared" si="68"/>
        <v>0</v>
      </c>
      <c r="BO5" s="57">
        <f t="shared" si="25"/>
        <v>0</v>
      </c>
      <c r="BP5" s="57">
        <f t="shared" si="69"/>
        <v>0</v>
      </c>
      <c r="BQ5" s="8">
        <f t="shared" si="70"/>
        <v>0</v>
      </c>
      <c r="BR5" s="8">
        <f t="shared" si="71"/>
        <v>0</v>
      </c>
      <c r="BS5" s="8">
        <f t="shared" si="72"/>
        <v>0</v>
      </c>
      <c r="BT5" s="8">
        <f t="shared" si="73"/>
        <v>0</v>
      </c>
      <c r="BU5" s="8">
        <f t="shared" si="74"/>
        <v>0</v>
      </c>
      <c r="BV5" s="8">
        <f t="shared" si="26"/>
        <v>0</v>
      </c>
      <c r="BW5" s="28">
        <f t="shared" si="75"/>
        <v>0</v>
      </c>
      <c r="BX5" s="10">
        <f t="shared" si="76"/>
        <v>1</v>
      </c>
      <c r="BY5" s="10">
        <f t="shared" si="77"/>
        <v>1</v>
      </c>
      <c r="BZ5" s="10">
        <f t="shared" si="78"/>
        <v>0</v>
      </c>
      <c r="CA5" s="10">
        <f t="shared" si="79"/>
        <v>0</v>
      </c>
      <c r="CB5" s="10">
        <f t="shared" si="80"/>
        <v>1</v>
      </c>
      <c r="CC5" s="10">
        <f t="shared" si="27"/>
        <v>0</v>
      </c>
      <c r="CD5" s="29">
        <f t="shared" si="81"/>
        <v>6</v>
      </c>
      <c r="CE5" s="11">
        <f t="shared" si="82"/>
        <v>0</v>
      </c>
      <c r="CF5" s="11">
        <f t="shared" si="83"/>
        <v>0</v>
      </c>
      <c r="CG5" s="11">
        <f t="shared" si="84"/>
        <v>0</v>
      </c>
      <c r="CH5" s="11">
        <f t="shared" si="85"/>
        <v>0</v>
      </c>
      <c r="CI5" s="11">
        <f t="shared" si="86"/>
        <v>0</v>
      </c>
      <c r="CJ5" s="11">
        <f t="shared" si="28"/>
        <v>0</v>
      </c>
      <c r="CK5" s="30">
        <f t="shared" si="87"/>
        <v>0</v>
      </c>
      <c r="CL5" s="34">
        <f t="shared" si="88"/>
        <v>0</v>
      </c>
      <c r="CM5" s="34">
        <f t="shared" si="89"/>
        <v>0</v>
      </c>
      <c r="CN5" s="34">
        <f t="shared" si="90"/>
        <v>0</v>
      </c>
      <c r="CO5" s="34">
        <f t="shared" si="91"/>
        <v>0</v>
      </c>
      <c r="CP5" s="34">
        <f t="shared" si="92"/>
        <v>0</v>
      </c>
      <c r="CQ5" s="34">
        <f t="shared" si="29"/>
        <v>0</v>
      </c>
      <c r="CR5" s="34">
        <f t="shared" si="93"/>
        <v>0</v>
      </c>
      <c r="CS5" s="38">
        <f t="shared" si="94"/>
        <v>0</v>
      </c>
      <c r="CT5" s="38">
        <f t="shared" si="95"/>
        <v>0</v>
      </c>
      <c r="CU5" s="38">
        <f t="shared" si="96"/>
        <v>0</v>
      </c>
      <c r="CV5" s="38">
        <f t="shared" si="97"/>
        <v>0</v>
      </c>
      <c r="CW5" s="38">
        <f t="shared" si="98"/>
        <v>0</v>
      </c>
      <c r="CX5" s="38">
        <f t="shared" si="30"/>
        <v>0</v>
      </c>
      <c r="CY5" s="38">
        <f t="shared" si="99"/>
        <v>0</v>
      </c>
      <c r="CZ5" s="1">
        <f t="shared" si="31"/>
        <v>1</v>
      </c>
    </row>
    <row r="6" spans="1:114" x14ac:dyDescent="0.25">
      <c r="A6" s="3">
        <f t="shared" si="100"/>
        <v>4</v>
      </c>
      <c r="B6" s="3" t="str">
        <f t="shared" si="32"/>
        <v>BB-JK-4</v>
      </c>
      <c r="C6" s="3">
        <v>1</v>
      </c>
      <c r="D6" s="4">
        <f t="shared" si="101"/>
        <v>44749</v>
      </c>
      <c r="E6" s="5">
        <v>44749</v>
      </c>
      <c r="F6" s="6">
        <v>0.75</v>
      </c>
      <c r="G6" s="6"/>
      <c r="H6" s="3" t="str">
        <f t="shared" si="33"/>
        <v>Lower Perk 1</v>
      </c>
      <c r="I6" s="3">
        <v>7</v>
      </c>
      <c r="J6" s="3" t="s">
        <v>21</v>
      </c>
      <c r="K6" s="3" t="str">
        <f t="shared" si="34"/>
        <v>Great Valley 2</v>
      </c>
      <c r="L6" s="3">
        <v>0</v>
      </c>
      <c r="M6" s="3" t="str">
        <f t="shared" si="35"/>
        <v>Great Valley 2</v>
      </c>
      <c r="N6" s="3" t="s">
        <v>10</v>
      </c>
      <c r="P6" s="3">
        <v>8</v>
      </c>
      <c r="Q6" s="3">
        <v>5</v>
      </c>
      <c r="S6" s="3" t="s">
        <v>46</v>
      </c>
      <c r="T6" s="3">
        <f>+BC34</f>
        <v>6</v>
      </c>
      <c r="U6" s="3">
        <f t="shared" si="19"/>
        <v>3</v>
      </c>
      <c r="V6" s="3">
        <f>+BF34</f>
        <v>5</v>
      </c>
      <c r="W6" s="3">
        <f>+BG34</f>
        <v>1</v>
      </c>
      <c r="X6" s="3">
        <f>+BH34</f>
        <v>0</v>
      </c>
      <c r="Y6" s="3">
        <f t="shared" si="20"/>
        <v>10</v>
      </c>
      <c r="Z6" s="3">
        <f>+BI34</f>
        <v>45</v>
      </c>
      <c r="AA6" s="51">
        <f t="shared" si="36"/>
        <v>10.771144278606965</v>
      </c>
      <c r="AB6" s="39">
        <f t="shared" si="37"/>
        <v>3</v>
      </c>
      <c r="AC6" s="39"/>
      <c r="AD6" s="39">
        <v>16.5</v>
      </c>
      <c r="AE6" s="39">
        <f t="shared" si="38"/>
        <v>1</v>
      </c>
      <c r="AF6" s="40" t="str">
        <f t="shared" si="39"/>
        <v>Great Valley 1</v>
      </c>
      <c r="AG6" s="1" t="s">
        <v>51</v>
      </c>
      <c r="AH6" s="9">
        <f>IF(OR($H6=AH$1,$K6=AH$1),1,0)</f>
        <v>0</v>
      </c>
      <c r="AI6" s="9">
        <f>IF(AND(AH6=1,$K6=AH$1),1,0)</f>
        <v>0</v>
      </c>
      <c r="AJ6" s="9">
        <f>IF(AND(AH6=1,$H6=AH$1),1,0)</f>
        <v>0</v>
      </c>
      <c r="AK6" s="9">
        <f>IF(OR(AND($H6=AH$1,$I6&gt;$L6),AND($K6=AH$1,$I6&lt;$L6)),1,0)</f>
        <v>0</v>
      </c>
      <c r="AL6" s="9">
        <f>IF(OR(AND($H6=AH$1,$I6&lt;$L6),AND($K6=AH$1,$I6&gt;$L6)),1,0)</f>
        <v>0</v>
      </c>
      <c r="AM6" s="9">
        <f t="shared" si="21"/>
        <v>0</v>
      </c>
      <c r="AN6" s="32">
        <f t="shared" si="45"/>
        <v>0</v>
      </c>
      <c r="AO6" s="8">
        <f>IF(OR($H6=AO$1,$K6=AO$1),1,0)</f>
        <v>0</v>
      </c>
      <c r="AP6" s="8">
        <f>IF(AND(AO6=1,$K6=AO$1),1,0)</f>
        <v>0</v>
      </c>
      <c r="AQ6" s="8">
        <f>IF(AND(AO6=1,$H6=AO$1),1,0)</f>
        <v>0</v>
      </c>
      <c r="AR6" s="8">
        <f>IF(OR(AND($H6=AO$1,$I6&gt;$L6),AND($K6=AO$1,$I6&lt;$L6)),1,0)</f>
        <v>0</v>
      </c>
      <c r="AS6" s="8">
        <f>IF(OR(AND($H6=AO$1,$I6&lt;$L6),AND($K6=AO$1,$I6&gt;$L6)),1,0)</f>
        <v>0</v>
      </c>
      <c r="AT6" s="8">
        <f t="shared" si="22"/>
        <v>0</v>
      </c>
      <c r="AU6" s="28">
        <f t="shared" si="51"/>
        <v>0</v>
      </c>
      <c r="AV6" s="10">
        <f>IF(OR($H6=AV$1,$K6=AV$1),1,0)</f>
        <v>0</v>
      </c>
      <c r="AW6" s="10">
        <f>IF(AND(AV6=1,$K6=AV$1),1,0)</f>
        <v>0</v>
      </c>
      <c r="AX6" s="10">
        <f>IF(AND(AV6=1,$H6=AV$1),1,0)</f>
        <v>0</v>
      </c>
      <c r="AY6" s="10">
        <f>IF(OR(AND($H6=AV$1,$I6&gt;$L6),AND($K6=AV$1,$I6&lt;$L6)),1,0)</f>
        <v>0</v>
      </c>
      <c r="AZ6" s="10">
        <f>IF(OR(AND($H6=AV$1,$I6&lt;$L6),AND($K6=AV$1,$I6&gt;$L6)),1,0)</f>
        <v>0</v>
      </c>
      <c r="BA6" s="10">
        <f t="shared" si="23"/>
        <v>0</v>
      </c>
      <c r="BB6" s="29">
        <f t="shared" si="57"/>
        <v>0</v>
      </c>
      <c r="BC6" s="11">
        <f>IF(OR($H6=BC$1,$K6=BC$1),1,0)</f>
        <v>0</v>
      </c>
      <c r="BD6" s="11">
        <f>IF(AND(BC6=1,$K6=BC$1),1,0)</f>
        <v>0</v>
      </c>
      <c r="BE6" s="11">
        <f>IF(AND(BC6=1,$H6=BC$1),1,0)</f>
        <v>0</v>
      </c>
      <c r="BF6" s="11">
        <f>IF(OR(AND($H6=BC$1,$I6&gt;$L6),AND($K6=BC$1,$I6&lt;$L6)),1,0)</f>
        <v>0</v>
      </c>
      <c r="BG6" s="11">
        <f>IF(OR(AND($H6=BC$1,$I6&lt;$L6),AND($K6=BC$1,$I6&gt;$L6)),1,0)</f>
        <v>0</v>
      </c>
      <c r="BH6" s="11">
        <f t="shared" si="24"/>
        <v>0</v>
      </c>
      <c r="BI6" s="30">
        <f t="shared" si="63"/>
        <v>0</v>
      </c>
      <c r="BJ6" s="57">
        <f>IF(OR($H6=BJ$1,$K6=BJ$1),1,0)</f>
        <v>1</v>
      </c>
      <c r="BK6" s="57">
        <f>IF(AND(BJ6=1,$K6=BJ$1),1,0)</f>
        <v>1</v>
      </c>
      <c r="BL6" s="57">
        <f>IF(AND(BJ6=1,$H6=BJ$1),1,0)</f>
        <v>0</v>
      </c>
      <c r="BM6" s="57">
        <f>IF(OR(AND($H6=BJ$1,$I6&gt;$L6),AND($K6=BJ$1,$I6&lt;$L6)),1,0)</f>
        <v>0</v>
      </c>
      <c r="BN6" s="57">
        <f>IF(OR(AND($H6=BJ$1,$I6&lt;$L6),AND($K6=BJ$1,$I6&gt;$L6)),1,0)</f>
        <v>1</v>
      </c>
      <c r="BO6" s="57">
        <f t="shared" si="25"/>
        <v>0</v>
      </c>
      <c r="BP6" s="57">
        <f t="shared" si="69"/>
        <v>7</v>
      </c>
      <c r="BQ6" s="8">
        <f>IF(OR($H6=BQ$1,$K6=BQ$1),1,0)</f>
        <v>1</v>
      </c>
      <c r="BR6" s="8">
        <f>IF(AND(BQ6=1,$K6=BQ$1),1,0)</f>
        <v>0</v>
      </c>
      <c r="BS6" s="8">
        <f>IF(AND(BQ6=1,$H6=BQ$1),1,0)</f>
        <v>1</v>
      </c>
      <c r="BT6" s="8">
        <f>IF(OR(AND($H6=BQ$1,$I6&gt;$L6),AND($K6=BQ$1,$I6&lt;$L6)),1,0)</f>
        <v>1</v>
      </c>
      <c r="BU6" s="8">
        <f>IF(OR(AND($H6=BQ$1,$I6&lt;$L6),AND($K6=BQ$1,$I6&gt;$L6)),1,0)</f>
        <v>0</v>
      </c>
      <c r="BV6" s="8">
        <f t="shared" si="26"/>
        <v>0</v>
      </c>
      <c r="BW6" s="28">
        <f t="shared" si="75"/>
        <v>0</v>
      </c>
      <c r="BX6" s="10">
        <f>IF(OR($H6=BX$1,$K6=BX$1),1,0)</f>
        <v>0</v>
      </c>
      <c r="BY6" s="10">
        <f>IF(AND(BX6=1,$K6=BX$1),1,0)</f>
        <v>0</v>
      </c>
      <c r="BZ6" s="10">
        <f>IF(AND(BX6=1,$H6=BX$1),1,0)</f>
        <v>0</v>
      </c>
      <c r="CA6" s="10">
        <f>IF(OR(AND($H6=BX$1,$I6&gt;$L6),AND($K6=BX$1,$I6&lt;$L6)),1,0)</f>
        <v>0</v>
      </c>
      <c r="CB6" s="10">
        <f>IF(OR(AND($H6=BX$1,$I6&lt;$L6),AND($K6=BX$1,$I6&gt;$L6)),1,0)</f>
        <v>0</v>
      </c>
      <c r="CC6" s="10">
        <f t="shared" si="27"/>
        <v>0</v>
      </c>
      <c r="CD6" s="29">
        <f t="shared" si="81"/>
        <v>0</v>
      </c>
      <c r="CE6" s="11">
        <f>IF(OR($H6=CE$1,$K6=CE$1),1,0)</f>
        <v>0</v>
      </c>
      <c r="CF6" s="11">
        <f>IF(AND(CE6=1,$K6=CE$1),1,0)</f>
        <v>0</v>
      </c>
      <c r="CG6" s="11">
        <f>IF(AND(CE6=1,$H6=CE$1),1,0)</f>
        <v>0</v>
      </c>
      <c r="CH6" s="11">
        <f>IF(OR(AND($H6=CE$1,$I6&gt;$L6),AND($K6=CE$1,$I6&lt;$L6)),1,0)</f>
        <v>0</v>
      </c>
      <c r="CI6" s="11">
        <f>IF(OR(AND($H6=CE$1,$I6&lt;$L6),AND($K6=CE$1,$I6&gt;$L6)),1,0)</f>
        <v>0</v>
      </c>
      <c r="CJ6" s="11">
        <f t="shared" si="28"/>
        <v>0</v>
      </c>
      <c r="CK6" s="30">
        <f t="shared" si="87"/>
        <v>0</v>
      </c>
      <c r="CL6" s="34">
        <f>IF(OR($H6=CL$1,$K6=CL$1),1,0)</f>
        <v>0</v>
      </c>
      <c r="CM6" s="34">
        <f>IF(AND(CL6=1,$K6=CL$1),1,0)</f>
        <v>0</v>
      </c>
      <c r="CN6" s="34">
        <f>IF(AND(CL6=1,$H6=CL$1),1,0)</f>
        <v>0</v>
      </c>
      <c r="CO6" s="34">
        <f>IF(OR(AND($H6=CL$1,$I6&gt;$L6),AND($K6=CL$1,$I6&lt;$L6)),1,0)</f>
        <v>0</v>
      </c>
      <c r="CP6" s="34">
        <f>IF(OR(AND($H6=CL$1,$I6&lt;$L6),AND($K6=CL$1,$I6&gt;$L6)),1,0)</f>
        <v>0</v>
      </c>
      <c r="CQ6" s="34">
        <f t="shared" si="29"/>
        <v>0</v>
      </c>
      <c r="CR6" s="34">
        <f t="shared" si="93"/>
        <v>0</v>
      </c>
      <c r="CS6" s="38">
        <f>IF(OR($H6=CS$1,$K6=CS$1),1,0)</f>
        <v>0</v>
      </c>
      <c r="CT6" s="38">
        <f>IF(AND(CS6=1,$K6=CS$1),1,0)</f>
        <v>0</v>
      </c>
      <c r="CU6" s="38">
        <f>IF(AND(CS6=1,$H6=CS$1),1,0)</f>
        <v>0</v>
      </c>
      <c r="CV6" s="38">
        <f>IF(OR(AND($H6=CS$1,$I6&gt;$L6),AND($K6=CS$1,$I6&lt;$L6)),1,0)</f>
        <v>0</v>
      </c>
      <c r="CW6" s="38">
        <f>IF(OR(AND($H6=CS$1,$I6&lt;$L6),AND($K6=CS$1,$I6&gt;$L6)),1,0)</f>
        <v>0</v>
      </c>
      <c r="CX6" s="38">
        <f t="shared" si="30"/>
        <v>0</v>
      </c>
      <c r="CY6" s="38">
        <f t="shared" si="99"/>
        <v>0</v>
      </c>
      <c r="CZ6" s="1">
        <f>+BJ6+BX6+CS6</f>
        <v>1</v>
      </c>
    </row>
    <row r="7" spans="1:114" x14ac:dyDescent="0.25">
      <c r="A7" s="3">
        <f t="shared" ref="A7:A9" si="102">+A6+1</f>
        <v>5</v>
      </c>
      <c r="B7" s="3" t="str">
        <f t="shared" si="32"/>
        <v>BB-JK-5</v>
      </c>
      <c r="C7" s="3">
        <v>1</v>
      </c>
      <c r="D7" s="4">
        <f t="shared" si="101"/>
        <v>44749</v>
      </c>
      <c r="E7" s="5">
        <v>44749</v>
      </c>
      <c r="F7" s="6" t="s">
        <v>43</v>
      </c>
      <c r="G7" s="6"/>
      <c r="H7" s="3" t="str">
        <f t="shared" si="33"/>
        <v>Radnor-Wayne</v>
      </c>
      <c r="I7" s="3">
        <v>0</v>
      </c>
      <c r="J7" s="3" t="s">
        <v>21</v>
      </c>
      <c r="K7" s="3" t="str">
        <f t="shared" si="34"/>
        <v>Coventry</v>
      </c>
      <c r="L7" s="3">
        <v>6</v>
      </c>
      <c r="M7" s="3" t="s">
        <v>43</v>
      </c>
      <c r="N7" s="3" t="s">
        <v>10</v>
      </c>
      <c r="P7" s="3">
        <v>7</v>
      </c>
      <c r="Q7" s="3">
        <v>6</v>
      </c>
      <c r="S7" s="3" t="s">
        <v>47</v>
      </c>
      <c r="T7" s="3">
        <f>+BJ34</f>
        <v>6</v>
      </c>
      <c r="U7" s="3">
        <f t="shared" si="19"/>
        <v>3</v>
      </c>
      <c r="V7" s="3">
        <f>+BM34</f>
        <v>0</v>
      </c>
      <c r="W7" s="3">
        <f>+BN34</f>
        <v>6</v>
      </c>
      <c r="X7" s="3">
        <f>+BO34</f>
        <v>0</v>
      </c>
      <c r="Y7" s="3">
        <f t="shared" si="20"/>
        <v>0</v>
      </c>
      <c r="Z7" s="3">
        <f>+BP34</f>
        <v>75</v>
      </c>
      <c r="AA7" s="51">
        <f t="shared" si="36"/>
        <v>0.62189054726368154</v>
      </c>
      <c r="AB7" s="39">
        <f t="shared" si="37"/>
        <v>9</v>
      </c>
      <c r="AC7" s="39"/>
      <c r="AD7" s="39">
        <v>10.3</v>
      </c>
      <c r="AE7" s="39">
        <f t="shared" si="38"/>
        <v>5</v>
      </c>
      <c r="AF7" s="40" t="str">
        <f t="shared" si="39"/>
        <v>Great Valley 2</v>
      </c>
      <c r="AG7" s="1" t="s">
        <v>51</v>
      </c>
      <c r="AH7" s="9">
        <f t="shared" si="40"/>
        <v>0</v>
      </c>
      <c r="AI7" s="9">
        <f t="shared" si="41"/>
        <v>0</v>
      </c>
      <c r="AJ7" s="9">
        <f t="shared" si="42"/>
        <v>0</v>
      </c>
      <c r="AK7" s="9">
        <f t="shared" si="43"/>
        <v>0</v>
      </c>
      <c r="AL7" s="9">
        <f t="shared" si="44"/>
        <v>0</v>
      </c>
      <c r="AM7" s="9">
        <f t="shared" si="21"/>
        <v>0</v>
      </c>
      <c r="AN7" s="32">
        <f t="shared" si="45"/>
        <v>0</v>
      </c>
      <c r="AO7" s="8">
        <f t="shared" si="46"/>
        <v>0</v>
      </c>
      <c r="AP7" s="8">
        <f t="shared" si="47"/>
        <v>0</v>
      </c>
      <c r="AQ7" s="8">
        <f t="shared" si="48"/>
        <v>0</v>
      </c>
      <c r="AR7" s="8">
        <f t="shared" si="49"/>
        <v>0</v>
      </c>
      <c r="AS7" s="8">
        <f t="shared" si="50"/>
        <v>0</v>
      </c>
      <c r="AT7" s="8">
        <f t="shared" si="22"/>
        <v>0</v>
      </c>
      <c r="AU7" s="28">
        <f t="shared" si="51"/>
        <v>0</v>
      </c>
      <c r="AV7" s="10">
        <f t="shared" si="52"/>
        <v>1</v>
      </c>
      <c r="AW7" s="10">
        <f t="shared" si="53"/>
        <v>1</v>
      </c>
      <c r="AX7" s="10">
        <f t="shared" si="54"/>
        <v>0</v>
      </c>
      <c r="AY7" s="10">
        <f t="shared" si="55"/>
        <v>1</v>
      </c>
      <c r="AZ7" s="10">
        <f t="shared" si="56"/>
        <v>0</v>
      </c>
      <c r="BA7" s="10">
        <f t="shared" si="23"/>
        <v>0</v>
      </c>
      <c r="BB7" s="29">
        <f t="shared" si="57"/>
        <v>0</v>
      </c>
      <c r="BC7" s="11">
        <f t="shared" si="58"/>
        <v>0</v>
      </c>
      <c r="BD7" s="11">
        <f t="shared" si="59"/>
        <v>0</v>
      </c>
      <c r="BE7" s="11">
        <f t="shared" si="60"/>
        <v>0</v>
      </c>
      <c r="BF7" s="11">
        <f t="shared" si="61"/>
        <v>0</v>
      </c>
      <c r="BG7" s="11">
        <f t="shared" si="62"/>
        <v>0</v>
      </c>
      <c r="BH7" s="11">
        <f t="shared" si="24"/>
        <v>0</v>
      </c>
      <c r="BI7" s="30">
        <f t="shared" si="63"/>
        <v>0</v>
      </c>
      <c r="BJ7" s="57">
        <f t="shared" si="64"/>
        <v>0</v>
      </c>
      <c r="BK7" s="57">
        <f t="shared" si="65"/>
        <v>0</v>
      </c>
      <c r="BL7" s="57">
        <f t="shared" si="66"/>
        <v>0</v>
      </c>
      <c r="BM7" s="57">
        <f t="shared" si="67"/>
        <v>0</v>
      </c>
      <c r="BN7" s="57">
        <f t="shared" si="68"/>
        <v>0</v>
      </c>
      <c r="BO7" s="57">
        <f t="shared" si="25"/>
        <v>0</v>
      </c>
      <c r="BP7" s="57">
        <f t="shared" si="69"/>
        <v>0</v>
      </c>
      <c r="BQ7" s="8">
        <f t="shared" si="70"/>
        <v>0</v>
      </c>
      <c r="BR7" s="8">
        <f t="shared" si="71"/>
        <v>0</v>
      </c>
      <c r="BS7" s="8">
        <f t="shared" si="72"/>
        <v>0</v>
      </c>
      <c r="BT7" s="8">
        <f t="shared" si="73"/>
        <v>0</v>
      </c>
      <c r="BU7" s="8">
        <f t="shared" si="74"/>
        <v>0</v>
      </c>
      <c r="BV7" s="8">
        <f t="shared" si="26"/>
        <v>0</v>
      </c>
      <c r="BW7" s="28">
        <f t="shared" si="75"/>
        <v>0</v>
      </c>
      <c r="BX7" s="10">
        <f t="shared" si="76"/>
        <v>0</v>
      </c>
      <c r="BY7" s="10">
        <f t="shared" si="77"/>
        <v>0</v>
      </c>
      <c r="BZ7" s="10">
        <f t="shared" si="78"/>
        <v>0</v>
      </c>
      <c r="CA7" s="10">
        <f t="shared" si="79"/>
        <v>0</v>
      </c>
      <c r="CB7" s="10">
        <f t="shared" si="80"/>
        <v>0</v>
      </c>
      <c r="CC7" s="10">
        <f t="shared" si="27"/>
        <v>0</v>
      </c>
      <c r="CD7" s="29">
        <f t="shared" si="81"/>
        <v>0</v>
      </c>
      <c r="CE7" s="11">
        <f t="shared" si="82"/>
        <v>0</v>
      </c>
      <c r="CF7" s="11">
        <f t="shared" si="83"/>
        <v>0</v>
      </c>
      <c r="CG7" s="11">
        <f t="shared" si="84"/>
        <v>0</v>
      </c>
      <c r="CH7" s="11">
        <f t="shared" si="85"/>
        <v>0</v>
      </c>
      <c r="CI7" s="11">
        <f t="shared" si="86"/>
        <v>0</v>
      </c>
      <c r="CJ7" s="11">
        <f t="shared" si="28"/>
        <v>0</v>
      </c>
      <c r="CK7" s="30">
        <f t="shared" si="87"/>
        <v>0</v>
      </c>
      <c r="CL7" s="34">
        <f t="shared" si="88"/>
        <v>1</v>
      </c>
      <c r="CM7" s="34">
        <f t="shared" ref="CM7:CM9" si="103">IF(AND(CL7=1,$K7=CL$1),1,0)</f>
        <v>0</v>
      </c>
      <c r="CN7" s="34">
        <f t="shared" ref="CN7:CN9" si="104">IF(AND(CL7=1,$H7=CL$1),1,0)</f>
        <v>1</v>
      </c>
      <c r="CO7" s="34">
        <f t="shared" ref="CO7:CO9" si="105">IF(OR(AND($H7=CL$1,$I7&gt;$L7),AND($K7=CL$1,$I7&lt;$L7)),1,0)</f>
        <v>0</v>
      </c>
      <c r="CP7" s="34">
        <f t="shared" ref="CP7:CP9" si="106">IF(OR(AND($H7=CL$1,$I7&lt;$L7),AND($K7=CL$1,$I7&gt;$L7)),1,0)</f>
        <v>1</v>
      </c>
      <c r="CQ7" s="34">
        <f t="shared" si="29"/>
        <v>0</v>
      </c>
      <c r="CR7" s="34">
        <f t="shared" si="93"/>
        <v>6</v>
      </c>
      <c r="CS7" s="38">
        <f t="shared" si="94"/>
        <v>0</v>
      </c>
      <c r="CT7" s="38">
        <f t="shared" ref="CT7:CT9" si="107">IF(AND(CS7=1,$K7=CS$1),1,0)</f>
        <v>0</v>
      </c>
      <c r="CU7" s="38">
        <f t="shared" ref="CU7:CU9" si="108">IF(AND(CS7=1,$H7=CS$1),1,0)</f>
        <v>0</v>
      </c>
      <c r="CV7" s="38">
        <f t="shared" ref="CV7:CV9" si="109">IF(OR(AND($H7=CS$1,$I7&gt;$L7),AND($K7=CS$1,$I7&lt;$L7)),1,0)</f>
        <v>0</v>
      </c>
      <c r="CW7" s="38">
        <f t="shared" ref="CW7:CW9" si="110">IF(OR(AND($H7=CS$1,$I7&lt;$L7),AND($K7=CS$1,$I7&gt;$L7)),1,0)</f>
        <v>0</v>
      </c>
      <c r="CX7" s="38">
        <f t="shared" si="30"/>
        <v>0</v>
      </c>
      <c r="CY7" s="38">
        <f t="shared" si="99"/>
        <v>0</v>
      </c>
      <c r="CZ7" s="1">
        <f t="shared" ref="CZ7:CZ32" si="111">+BJ7+BX7+CS7</f>
        <v>0</v>
      </c>
    </row>
    <row r="8" spans="1:114" x14ac:dyDescent="0.25">
      <c r="A8" s="12">
        <f t="shared" si="102"/>
        <v>6</v>
      </c>
      <c r="B8" s="12" t="str">
        <f t="shared" si="32"/>
        <v>BB-JK-6</v>
      </c>
      <c r="C8" s="12">
        <v>2</v>
      </c>
      <c r="D8" s="13">
        <f t="shared" si="101"/>
        <v>44751</v>
      </c>
      <c r="E8" s="14">
        <v>44751</v>
      </c>
      <c r="F8" s="15">
        <v>0.70833333333333337</v>
      </c>
      <c r="G8" s="15"/>
      <c r="H8" s="12" t="str">
        <f t="shared" si="33"/>
        <v>Great Valley 2</v>
      </c>
      <c r="I8" s="12">
        <v>4</v>
      </c>
      <c r="J8" s="12" t="s">
        <v>21</v>
      </c>
      <c r="K8" s="12" t="str">
        <f t="shared" si="34"/>
        <v>Great Valley 1</v>
      </c>
      <c r="L8" s="12">
        <v>16</v>
      </c>
      <c r="M8" s="12" t="str">
        <f t="shared" si="35"/>
        <v>Great Valley 1</v>
      </c>
      <c r="N8" s="12" t="s">
        <v>10</v>
      </c>
      <c r="P8" s="12">
        <v>5</v>
      </c>
      <c r="Q8" s="12">
        <v>1</v>
      </c>
      <c r="S8" s="3" t="s">
        <v>37</v>
      </c>
      <c r="T8" s="3">
        <f>+BQ34</f>
        <v>6</v>
      </c>
      <c r="U8" s="3">
        <f t="shared" si="19"/>
        <v>2</v>
      </c>
      <c r="V8" s="3">
        <f>+BT34</f>
        <v>3</v>
      </c>
      <c r="W8" s="3">
        <f>+BU34</f>
        <v>3</v>
      </c>
      <c r="X8" s="3">
        <f>+BV34</f>
        <v>0</v>
      </c>
      <c r="Y8" s="3">
        <f t="shared" si="20"/>
        <v>6</v>
      </c>
      <c r="Z8" s="3">
        <f>+BW34</f>
        <v>52</v>
      </c>
      <c r="AA8" s="51">
        <f t="shared" si="36"/>
        <v>6.7363184079601988</v>
      </c>
      <c r="AB8" s="39">
        <f t="shared" si="37"/>
        <v>6</v>
      </c>
      <c r="AC8" s="39"/>
      <c r="AD8" s="39">
        <v>9.5</v>
      </c>
      <c r="AE8" s="39">
        <f t="shared" si="38"/>
        <v>8</v>
      </c>
      <c r="AF8" s="40" t="str">
        <f t="shared" si="39"/>
        <v>Lower Perk 1</v>
      </c>
      <c r="AG8" s="1" t="s">
        <v>51</v>
      </c>
      <c r="AH8" s="38">
        <f t="shared" si="40"/>
        <v>0</v>
      </c>
      <c r="AI8" s="38">
        <f t="shared" si="41"/>
        <v>0</v>
      </c>
      <c r="AJ8" s="38">
        <f t="shared" si="42"/>
        <v>0</v>
      </c>
      <c r="AK8" s="38">
        <f t="shared" si="43"/>
        <v>0</v>
      </c>
      <c r="AL8" s="38">
        <f t="shared" si="44"/>
        <v>0</v>
      </c>
      <c r="AM8" s="38">
        <f t="shared" si="21"/>
        <v>0</v>
      </c>
      <c r="AN8" s="38">
        <f t="shared" si="45"/>
        <v>0</v>
      </c>
      <c r="AO8" s="34">
        <f t="shared" si="46"/>
        <v>0</v>
      </c>
      <c r="AP8" s="34">
        <f t="shared" si="47"/>
        <v>0</v>
      </c>
      <c r="AQ8" s="34">
        <f t="shared" si="48"/>
        <v>0</v>
      </c>
      <c r="AR8" s="34">
        <f t="shared" si="49"/>
        <v>0</v>
      </c>
      <c r="AS8" s="34">
        <f t="shared" si="50"/>
        <v>0</v>
      </c>
      <c r="AT8" s="34">
        <f t="shared" si="22"/>
        <v>0</v>
      </c>
      <c r="AU8" s="34">
        <f t="shared" si="51"/>
        <v>0</v>
      </c>
      <c r="AV8" s="35">
        <f t="shared" si="52"/>
        <v>0</v>
      </c>
      <c r="AW8" s="35">
        <f t="shared" si="53"/>
        <v>0</v>
      </c>
      <c r="AX8" s="35">
        <f t="shared" si="54"/>
        <v>0</v>
      </c>
      <c r="AY8" s="35">
        <f t="shared" si="55"/>
        <v>0</v>
      </c>
      <c r="AZ8" s="35">
        <f t="shared" si="56"/>
        <v>0</v>
      </c>
      <c r="BA8" s="35">
        <f t="shared" si="23"/>
        <v>0</v>
      </c>
      <c r="BB8" s="35">
        <f t="shared" si="57"/>
        <v>0</v>
      </c>
      <c r="BC8" s="36">
        <f t="shared" si="58"/>
        <v>1</v>
      </c>
      <c r="BD8" s="36">
        <f t="shared" si="59"/>
        <v>1</v>
      </c>
      <c r="BE8" s="36">
        <f t="shared" si="60"/>
        <v>0</v>
      </c>
      <c r="BF8" s="36">
        <f t="shared" si="61"/>
        <v>1</v>
      </c>
      <c r="BG8" s="36">
        <f t="shared" si="62"/>
        <v>0</v>
      </c>
      <c r="BH8" s="36">
        <f t="shared" si="24"/>
        <v>0</v>
      </c>
      <c r="BI8" s="36">
        <f t="shared" si="63"/>
        <v>4</v>
      </c>
      <c r="BJ8" s="57">
        <f t="shared" si="64"/>
        <v>1</v>
      </c>
      <c r="BK8" s="57">
        <f t="shared" si="65"/>
        <v>0</v>
      </c>
      <c r="BL8" s="57">
        <f t="shared" si="66"/>
        <v>1</v>
      </c>
      <c r="BM8" s="57">
        <f t="shared" si="67"/>
        <v>0</v>
      </c>
      <c r="BN8" s="57">
        <f t="shared" si="68"/>
        <v>1</v>
      </c>
      <c r="BO8" s="57">
        <f t="shared" si="25"/>
        <v>0</v>
      </c>
      <c r="BP8" s="57">
        <f t="shared" si="69"/>
        <v>16</v>
      </c>
      <c r="BQ8" s="34">
        <f t="shared" si="70"/>
        <v>0</v>
      </c>
      <c r="BR8" s="34">
        <f t="shared" si="71"/>
        <v>0</v>
      </c>
      <c r="BS8" s="34">
        <f t="shared" si="72"/>
        <v>0</v>
      </c>
      <c r="BT8" s="34">
        <f t="shared" si="73"/>
        <v>0</v>
      </c>
      <c r="BU8" s="34">
        <f t="shared" si="74"/>
        <v>0</v>
      </c>
      <c r="BV8" s="34">
        <f t="shared" si="26"/>
        <v>0</v>
      </c>
      <c r="BW8" s="34">
        <f t="shared" si="75"/>
        <v>0</v>
      </c>
      <c r="BX8" s="35">
        <f t="shared" si="76"/>
        <v>0</v>
      </c>
      <c r="BY8" s="35">
        <f t="shared" si="77"/>
        <v>0</v>
      </c>
      <c r="BZ8" s="35">
        <f t="shared" si="78"/>
        <v>0</v>
      </c>
      <c r="CA8" s="35">
        <f t="shared" si="79"/>
        <v>0</v>
      </c>
      <c r="CB8" s="35">
        <f t="shared" si="80"/>
        <v>0</v>
      </c>
      <c r="CC8" s="35">
        <f t="shared" si="27"/>
        <v>0</v>
      </c>
      <c r="CD8" s="35">
        <f t="shared" si="81"/>
        <v>0</v>
      </c>
      <c r="CE8" s="36">
        <f t="shared" si="82"/>
        <v>0</v>
      </c>
      <c r="CF8" s="36">
        <f t="shared" si="83"/>
        <v>0</v>
      </c>
      <c r="CG8" s="36">
        <f t="shared" si="84"/>
        <v>0</v>
      </c>
      <c r="CH8" s="36">
        <f t="shared" si="85"/>
        <v>0</v>
      </c>
      <c r="CI8" s="36">
        <f t="shared" si="86"/>
        <v>0</v>
      </c>
      <c r="CJ8" s="36">
        <f t="shared" si="28"/>
        <v>0</v>
      </c>
      <c r="CK8" s="36">
        <f t="shared" si="87"/>
        <v>0</v>
      </c>
      <c r="CL8" s="34">
        <f t="shared" si="88"/>
        <v>0</v>
      </c>
      <c r="CM8" s="34">
        <f t="shared" si="103"/>
        <v>0</v>
      </c>
      <c r="CN8" s="34">
        <f t="shared" si="104"/>
        <v>0</v>
      </c>
      <c r="CO8" s="34">
        <f t="shared" si="105"/>
        <v>0</v>
      </c>
      <c r="CP8" s="34">
        <f t="shared" si="106"/>
        <v>0</v>
      </c>
      <c r="CQ8" s="34">
        <f t="shared" si="29"/>
        <v>0</v>
      </c>
      <c r="CR8" s="34">
        <f t="shared" si="93"/>
        <v>0</v>
      </c>
      <c r="CS8" s="38">
        <f t="shared" si="94"/>
        <v>0</v>
      </c>
      <c r="CT8" s="38">
        <f t="shared" si="107"/>
        <v>0</v>
      </c>
      <c r="CU8" s="38">
        <f t="shared" si="108"/>
        <v>0</v>
      </c>
      <c r="CV8" s="38">
        <f t="shared" si="109"/>
        <v>0</v>
      </c>
      <c r="CW8" s="38">
        <f t="shared" si="110"/>
        <v>0</v>
      </c>
      <c r="CX8" s="38">
        <f t="shared" si="30"/>
        <v>0</v>
      </c>
      <c r="CY8" s="38">
        <f t="shared" si="99"/>
        <v>0</v>
      </c>
      <c r="CZ8" s="1">
        <f t="shared" si="111"/>
        <v>1</v>
      </c>
    </row>
    <row r="9" spans="1:114" x14ac:dyDescent="0.25">
      <c r="A9" s="12">
        <f t="shared" si="102"/>
        <v>7</v>
      </c>
      <c r="B9" s="12" t="str">
        <f t="shared" si="32"/>
        <v>BB-JK-7</v>
      </c>
      <c r="C9" s="12">
        <v>2</v>
      </c>
      <c r="D9" s="13">
        <f>+E9</f>
        <v>44751</v>
      </c>
      <c r="E9" s="14">
        <v>44751</v>
      </c>
      <c r="F9" s="15">
        <v>0.70833333333333337</v>
      </c>
      <c r="G9" s="15"/>
      <c r="H9" s="12" t="str">
        <f t="shared" si="33"/>
        <v>Coventry</v>
      </c>
      <c r="I9" s="56">
        <v>0</v>
      </c>
      <c r="J9" s="12" t="s">
        <v>21</v>
      </c>
      <c r="K9" s="12" t="str">
        <f t="shared" si="34"/>
        <v>Chester Valley</v>
      </c>
      <c r="L9" s="56">
        <v>6</v>
      </c>
      <c r="M9" s="12" t="str">
        <f t="shared" si="35"/>
        <v>Chester Valley</v>
      </c>
      <c r="N9" s="12" t="s">
        <v>10</v>
      </c>
      <c r="P9" s="12">
        <v>6</v>
      </c>
      <c r="Q9" s="12">
        <v>4</v>
      </c>
      <c r="S9" s="3" t="s">
        <v>38</v>
      </c>
      <c r="T9" s="3">
        <f>+BX34</f>
        <v>6</v>
      </c>
      <c r="U9" s="3">
        <f t="shared" si="19"/>
        <v>3</v>
      </c>
      <c r="V9" s="3">
        <f>+CA34</f>
        <v>5</v>
      </c>
      <c r="W9" s="3">
        <f>+CB34</f>
        <v>1</v>
      </c>
      <c r="X9" s="3">
        <f>+CC34</f>
        <v>0</v>
      </c>
      <c r="Y9" s="3">
        <f t="shared" si="20"/>
        <v>10</v>
      </c>
      <c r="Z9" s="3">
        <f>+CD34</f>
        <v>9</v>
      </c>
      <c r="AA9" s="51">
        <f t="shared" si="36"/>
        <v>10.950248756218905</v>
      </c>
      <c r="AB9" s="39">
        <f t="shared" si="37"/>
        <v>2</v>
      </c>
      <c r="AC9" s="39"/>
      <c r="AD9" s="39">
        <v>8.8000000000000007</v>
      </c>
      <c r="AE9" s="39">
        <f t="shared" si="38"/>
        <v>9</v>
      </c>
      <c r="AF9" s="40" t="str">
        <f t="shared" si="39"/>
        <v>Lower Perk 2</v>
      </c>
      <c r="AG9" s="1" t="s">
        <v>51</v>
      </c>
      <c r="AH9" s="38">
        <f t="shared" si="40"/>
        <v>0</v>
      </c>
      <c r="AI9" s="38">
        <f t="shared" si="41"/>
        <v>0</v>
      </c>
      <c r="AJ9" s="38">
        <f t="shared" si="42"/>
        <v>0</v>
      </c>
      <c r="AK9" s="38">
        <f t="shared" si="43"/>
        <v>0</v>
      </c>
      <c r="AL9" s="38">
        <f t="shared" si="44"/>
        <v>0</v>
      </c>
      <c r="AM9" s="38">
        <f t="shared" si="21"/>
        <v>0</v>
      </c>
      <c r="AN9" s="38">
        <f t="shared" si="45"/>
        <v>0</v>
      </c>
      <c r="AO9" s="34">
        <f t="shared" si="46"/>
        <v>1</v>
      </c>
      <c r="AP9" s="34">
        <f t="shared" si="47"/>
        <v>1</v>
      </c>
      <c r="AQ9" s="34">
        <f t="shared" si="48"/>
        <v>0</v>
      </c>
      <c r="AR9" s="34">
        <f t="shared" si="49"/>
        <v>1</v>
      </c>
      <c r="AS9" s="34">
        <f t="shared" si="50"/>
        <v>0</v>
      </c>
      <c r="AT9" s="34">
        <f t="shared" si="22"/>
        <v>0</v>
      </c>
      <c r="AU9" s="34">
        <f t="shared" si="51"/>
        <v>0</v>
      </c>
      <c r="AV9" s="35">
        <f t="shared" si="52"/>
        <v>1</v>
      </c>
      <c r="AW9" s="35">
        <f t="shared" si="53"/>
        <v>0</v>
      </c>
      <c r="AX9" s="35">
        <f t="shared" si="54"/>
        <v>1</v>
      </c>
      <c r="AY9" s="35">
        <f t="shared" si="55"/>
        <v>0</v>
      </c>
      <c r="AZ9" s="35">
        <f t="shared" si="56"/>
        <v>1</v>
      </c>
      <c r="BA9" s="35">
        <f t="shared" si="23"/>
        <v>0</v>
      </c>
      <c r="BB9" s="35">
        <f t="shared" si="57"/>
        <v>6</v>
      </c>
      <c r="BC9" s="36">
        <f t="shared" si="58"/>
        <v>0</v>
      </c>
      <c r="BD9" s="36">
        <f t="shared" si="59"/>
        <v>0</v>
      </c>
      <c r="BE9" s="36">
        <f t="shared" si="60"/>
        <v>0</v>
      </c>
      <c r="BF9" s="36">
        <f t="shared" si="61"/>
        <v>0</v>
      </c>
      <c r="BG9" s="36">
        <f t="shared" si="62"/>
        <v>0</v>
      </c>
      <c r="BH9" s="36">
        <f t="shared" si="24"/>
        <v>0</v>
      </c>
      <c r="BI9" s="36">
        <f t="shared" si="63"/>
        <v>0</v>
      </c>
      <c r="BJ9" s="57">
        <f t="shared" si="64"/>
        <v>0</v>
      </c>
      <c r="BK9" s="57">
        <f t="shared" si="65"/>
        <v>0</v>
      </c>
      <c r="BL9" s="57">
        <f t="shared" si="66"/>
        <v>0</v>
      </c>
      <c r="BM9" s="57">
        <f t="shared" si="67"/>
        <v>0</v>
      </c>
      <c r="BN9" s="57">
        <f t="shared" si="68"/>
        <v>0</v>
      </c>
      <c r="BO9" s="57">
        <f t="shared" si="25"/>
        <v>0</v>
      </c>
      <c r="BP9" s="57">
        <f t="shared" si="69"/>
        <v>0</v>
      </c>
      <c r="BQ9" s="34">
        <f t="shared" si="70"/>
        <v>0</v>
      </c>
      <c r="BR9" s="34">
        <f t="shared" si="71"/>
        <v>0</v>
      </c>
      <c r="BS9" s="34">
        <f t="shared" si="72"/>
        <v>0</v>
      </c>
      <c r="BT9" s="34">
        <f t="shared" si="73"/>
        <v>0</v>
      </c>
      <c r="BU9" s="34">
        <f t="shared" si="74"/>
        <v>0</v>
      </c>
      <c r="BV9" s="34">
        <f t="shared" si="26"/>
        <v>0</v>
      </c>
      <c r="BW9" s="34">
        <f t="shared" si="75"/>
        <v>0</v>
      </c>
      <c r="BX9" s="35">
        <f t="shared" si="76"/>
        <v>0</v>
      </c>
      <c r="BY9" s="35">
        <f t="shared" si="77"/>
        <v>0</v>
      </c>
      <c r="BZ9" s="35">
        <f t="shared" si="78"/>
        <v>0</v>
      </c>
      <c r="CA9" s="35">
        <f t="shared" si="79"/>
        <v>0</v>
      </c>
      <c r="CB9" s="35">
        <f t="shared" si="80"/>
        <v>0</v>
      </c>
      <c r="CC9" s="35">
        <f t="shared" si="27"/>
        <v>0</v>
      </c>
      <c r="CD9" s="35">
        <f t="shared" si="81"/>
        <v>0</v>
      </c>
      <c r="CE9" s="36">
        <f t="shared" si="82"/>
        <v>0</v>
      </c>
      <c r="CF9" s="36">
        <f t="shared" si="83"/>
        <v>0</v>
      </c>
      <c r="CG9" s="36">
        <f t="shared" si="84"/>
        <v>0</v>
      </c>
      <c r="CH9" s="36">
        <f t="shared" si="85"/>
        <v>0</v>
      </c>
      <c r="CI9" s="36">
        <f t="shared" si="86"/>
        <v>0</v>
      </c>
      <c r="CJ9" s="36">
        <f t="shared" si="28"/>
        <v>0</v>
      </c>
      <c r="CK9" s="36">
        <f t="shared" si="87"/>
        <v>0</v>
      </c>
      <c r="CL9" s="34">
        <f t="shared" si="88"/>
        <v>0</v>
      </c>
      <c r="CM9" s="34">
        <f t="shared" si="103"/>
        <v>0</v>
      </c>
      <c r="CN9" s="34">
        <f t="shared" si="104"/>
        <v>0</v>
      </c>
      <c r="CO9" s="34">
        <f t="shared" si="105"/>
        <v>0</v>
      </c>
      <c r="CP9" s="34">
        <f t="shared" si="106"/>
        <v>0</v>
      </c>
      <c r="CQ9" s="34">
        <f t="shared" si="29"/>
        <v>0</v>
      </c>
      <c r="CR9" s="34">
        <f t="shared" si="93"/>
        <v>0</v>
      </c>
      <c r="CS9" s="38">
        <f t="shared" si="94"/>
        <v>0</v>
      </c>
      <c r="CT9" s="38">
        <f t="shared" si="107"/>
        <v>0</v>
      </c>
      <c r="CU9" s="38">
        <f t="shared" si="108"/>
        <v>0</v>
      </c>
      <c r="CV9" s="38">
        <f t="shared" si="109"/>
        <v>0</v>
      </c>
      <c r="CW9" s="38">
        <f t="shared" si="110"/>
        <v>0</v>
      </c>
      <c r="CX9" s="38">
        <f t="shared" si="30"/>
        <v>0</v>
      </c>
      <c r="CY9" s="38">
        <f t="shared" si="99"/>
        <v>0</v>
      </c>
      <c r="CZ9" s="1">
        <f t="shared" si="111"/>
        <v>0</v>
      </c>
    </row>
    <row r="10" spans="1:114" x14ac:dyDescent="0.25">
      <c r="A10" s="12">
        <f t="shared" ref="A10" si="112">+A9+1</f>
        <v>8</v>
      </c>
      <c r="B10" s="12" t="str">
        <f t="shared" si="32"/>
        <v>BB-JK-8</v>
      </c>
      <c r="C10" s="12">
        <v>2</v>
      </c>
      <c r="D10" s="13">
        <f>+E10</f>
        <v>44751</v>
      </c>
      <c r="E10" s="14">
        <v>44751</v>
      </c>
      <c r="F10" s="15" t="s">
        <v>43</v>
      </c>
      <c r="G10" s="15"/>
      <c r="H10" s="12" t="str">
        <f t="shared" si="33"/>
        <v>Radnor-Wayne</v>
      </c>
      <c r="I10" s="12">
        <v>0</v>
      </c>
      <c r="J10" s="12" t="s">
        <v>21</v>
      </c>
      <c r="K10" s="12" t="str">
        <f t="shared" si="34"/>
        <v>Berwyn-Paoli</v>
      </c>
      <c r="L10" s="12">
        <v>6</v>
      </c>
      <c r="M10" s="12" t="s">
        <v>43</v>
      </c>
      <c r="N10" s="12" t="s">
        <v>10</v>
      </c>
      <c r="P10" s="12">
        <v>7</v>
      </c>
      <c r="Q10" s="12">
        <v>3</v>
      </c>
      <c r="S10" s="3" t="s">
        <v>48</v>
      </c>
      <c r="T10" s="3">
        <f>+CE34</f>
        <v>6</v>
      </c>
      <c r="U10" s="3">
        <f t="shared" si="19"/>
        <v>2</v>
      </c>
      <c r="V10" s="3">
        <f>+CH34</f>
        <v>5</v>
      </c>
      <c r="W10" s="3">
        <f>+CI34</f>
        <v>1</v>
      </c>
      <c r="X10" s="3">
        <f>+CJ34</f>
        <v>0</v>
      </c>
      <c r="Y10" s="3">
        <f t="shared" ref="Y10" si="113">+V10*2+X10</f>
        <v>10</v>
      </c>
      <c r="Z10" s="3">
        <f>+CK34</f>
        <v>45</v>
      </c>
      <c r="AA10" s="51">
        <f t="shared" si="36"/>
        <v>10.771144278606965</v>
      </c>
      <c r="AB10" s="39">
        <f t="shared" si="37"/>
        <v>3</v>
      </c>
      <c r="AC10" s="39"/>
      <c r="AD10" s="39">
        <v>7.5</v>
      </c>
      <c r="AE10" s="39">
        <f t="shared" si="38"/>
        <v>10</v>
      </c>
      <c r="AF10" s="40" t="str">
        <f t="shared" si="39"/>
        <v>Lower Perk 3</v>
      </c>
      <c r="AG10" s="1" t="s">
        <v>51</v>
      </c>
      <c r="AH10" s="38">
        <f>IF(OR($H10=AH$1,$K10=AH$1),1,0)</f>
        <v>1</v>
      </c>
      <c r="AI10" s="38">
        <f>IF(AND(AH10=1,$K10=AH$1),1,0)</f>
        <v>1</v>
      </c>
      <c r="AJ10" s="38">
        <f>IF(AND(AH10=1,$H10=AH$1),1,0)</f>
        <v>0</v>
      </c>
      <c r="AK10" s="38">
        <f>IF(OR(AND($H10=AH$1,$I10&gt;$L10),AND($K10=AH$1,$I10&lt;$L10)),1,0)</f>
        <v>1</v>
      </c>
      <c r="AL10" s="38">
        <f>IF(OR(AND($H10=AH$1,$I10&lt;$L10),AND($K10=AH$1,$I10&gt;$L10)),1,0)</f>
        <v>0</v>
      </c>
      <c r="AM10" s="38">
        <f t="shared" si="21"/>
        <v>0</v>
      </c>
      <c r="AN10" s="38">
        <f t="shared" si="45"/>
        <v>0</v>
      </c>
      <c r="AO10" s="34">
        <f>IF(OR($H10=AO$1,$K10=AO$1),1,0)</f>
        <v>0</v>
      </c>
      <c r="AP10" s="34">
        <f>IF(AND(AO10=1,$K10=AO$1),1,0)</f>
        <v>0</v>
      </c>
      <c r="AQ10" s="34">
        <f>IF(AND(AO10=1,$H10=AO$1),1,0)</f>
        <v>0</v>
      </c>
      <c r="AR10" s="34">
        <f>IF(OR(AND($H10=AO$1,$I10&gt;$L10),AND($K10=AO$1,$I10&lt;$L10)),1,0)</f>
        <v>0</v>
      </c>
      <c r="AS10" s="34">
        <f>IF(OR(AND($H10=AO$1,$I10&lt;$L10),AND($K10=AO$1,$I10&gt;$L10)),1,0)</f>
        <v>0</v>
      </c>
      <c r="AT10" s="34">
        <f t="shared" si="22"/>
        <v>0</v>
      </c>
      <c r="AU10" s="34">
        <f t="shared" si="51"/>
        <v>0</v>
      </c>
      <c r="AV10" s="35">
        <f>IF(OR($H10=AV$1,$K10=AV$1),1,0)</f>
        <v>0</v>
      </c>
      <c r="AW10" s="35">
        <f>IF(AND(AV10=1,$K10=AV$1),1,0)</f>
        <v>0</v>
      </c>
      <c r="AX10" s="35">
        <f>IF(AND(AV10=1,$H10=AV$1),1,0)</f>
        <v>0</v>
      </c>
      <c r="AY10" s="35">
        <f>IF(OR(AND($H10=AV$1,$I10&gt;$L10),AND($K10=AV$1,$I10&lt;$L10)),1,0)</f>
        <v>0</v>
      </c>
      <c r="AZ10" s="35">
        <f>IF(OR(AND($H10=AV$1,$I10&lt;$L10),AND($K10=AV$1,$I10&gt;$L10)),1,0)</f>
        <v>0</v>
      </c>
      <c r="BA10" s="35">
        <f t="shared" si="23"/>
        <v>0</v>
      </c>
      <c r="BB10" s="35">
        <f t="shared" si="57"/>
        <v>0</v>
      </c>
      <c r="BC10" s="36">
        <f>IF(OR($H10=BC$1,$K10=BC$1),1,0)</f>
        <v>0</v>
      </c>
      <c r="BD10" s="36">
        <f>IF(AND(BC10=1,$K10=BC$1),1,0)</f>
        <v>0</v>
      </c>
      <c r="BE10" s="36">
        <f>IF(AND(BC10=1,$H10=BC$1),1,0)</f>
        <v>0</v>
      </c>
      <c r="BF10" s="36">
        <f>IF(OR(AND($H10=BC$1,$I10&gt;$L10),AND($K10=BC$1,$I10&lt;$L10)),1,0)</f>
        <v>0</v>
      </c>
      <c r="BG10" s="36">
        <f>IF(OR(AND($H10=BC$1,$I10&lt;$L10),AND($K10=BC$1,$I10&gt;$L10)),1,0)</f>
        <v>0</v>
      </c>
      <c r="BH10" s="36">
        <f t="shared" si="24"/>
        <v>0</v>
      </c>
      <c r="BI10" s="36">
        <f t="shared" si="63"/>
        <v>0</v>
      </c>
      <c r="BJ10" s="57">
        <f>IF(OR($H10=BJ$1,$K10=BJ$1),1,0)</f>
        <v>0</v>
      </c>
      <c r="BK10" s="57">
        <f>IF(AND(BJ10=1,$K10=BJ$1),1,0)</f>
        <v>0</v>
      </c>
      <c r="BL10" s="57">
        <f>IF(AND(BJ10=1,$H10=BJ$1),1,0)</f>
        <v>0</v>
      </c>
      <c r="BM10" s="57">
        <f>IF(OR(AND($H10=BJ$1,$I10&gt;$L10),AND($K10=BJ$1,$I10&lt;$L10)),1,0)</f>
        <v>0</v>
      </c>
      <c r="BN10" s="57">
        <f>IF(OR(AND($H10=BJ$1,$I10&lt;$L10),AND($K10=BJ$1,$I10&gt;$L10)),1,0)</f>
        <v>0</v>
      </c>
      <c r="BO10" s="57">
        <f t="shared" si="25"/>
        <v>0</v>
      </c>
      <c r="BP10" s="57">
        <f t="shared" si="69"/>
        <v>0</v>
      </c>
      <c r="BQ10" s="34">
        <f>IF(OR($H10=BQ$1,$K10=BQ$1),1,0)</f>
        <v>0</v>
      </c>
      <c r="BR10" s="34">
        <f>IF(AND(BQ10=1,$K10=BQ$1),1,0)</f>
        <v>0</v>
      </c>
      <c r="BS10" s="34">
        <f>IF(AND(BQ10=1,$H10=BQ$1),1,0)</f>
        <v>0</v>
      </c>
      <c r="BT10" s="34">
        <f>IF(OR(AND($H10=BQ$1,$I10&gt;$L10),AND($K10=BQ$1,$I10&lt;$L10)),1,0)</f>
        <v>0</v>
      </c>
      <c r="BU10" s="34">
        <f>IF(OR(AND($H10=BQ$1,$I10&lt;$L10),AND($K10=BQ$1,$I10&gt;$L10)),1,0)</f>
        <v>0</v>
      </c>
      <c r="BV10" s="34">
        <f t="shared" si="26"/>
        <v>0</v>
      </c>
      <c r="BW10" s="34">
        <f t="shared" si="75"/>
        <v>0</v>
      </c>
      <c r="BX10" s="35">
        <f>IF(OR($H10=BX$1,$K10=BX$1),1,0)</f>
        <v>0</v>
      </c>
      <c r="BY10" s="35">
        <f>IF(AND(BX10=1,$K10=BX$1),1,0)</f>
        <v>0</v>
      </c>
      <c r="BZ10" s="35">
        <f>IF(AND(BX10=1,$H10=BX$1),1,0)</f>
        <v>0</v>
      </c>
      <c r="CA10" s="35">
        <f>IF(OR(AND($H10=BX$1,$I10&gt;$L10),AND($K10=BX$1,$I10&lt;$L10)),1,0)</f>
        <v>0</v>
      </c>
      <c r="CB10" s="35">
        <f>IF(OR(AND($H10=BX$1,$I10&lt;$L10),AND($K10=BX$1,$I10&gt;$L10)),1,0)</f>
        <v>0</v>
      </c>
      <c r="CC10" s="35">
        <f t="shared" si="27"/>
        <v>0</v>
      </c>
      <c r="CD10" s="35">
        <f t="shared" si="81"/>
        <v>0</v>
      </c>
      <c r="CE10" s="36">
        <f>IF(OR($H10=CE$1,$K10=CE$1),1,0)</f>
        <v>0</v>
      </c>
      <c r="CF10" s="36">
        <f>IF(AND(CE10=1,$K10=CE$1),1,0)</f>
        <v>0</v>
      </c>
      <c r="CG10" s="36">
        <f>IF(AND(CE10=1,$H10=CE$1),1,0)</f>
        <v>0</v>
      </c>
      <c r="CH10" s="36">
        <f>IF(OR(AND($H10=CE$1,$I10&gt;$L10),AND($K10=CE$1,$I10&lt;$L10)),1,0)</f>
        <v>0</v>
      </c>
      <c r="CI10" s="36">
        <f>IF(OR(AND($H10=CE$1,$I10&lt;$L10),AND($K10=CE$1,$I10&gt;$L10)),1,0)</f>
        <v>0</v>
      </c>
      <c r="CJ10" s="36">
        <f t="shared" si="28"/>
        <v>0</v>
      </c>
      <c r="CK10" s="36">
        <f t="shared" si="87"/>
        <v>0</v>
      </c>
      <c r="CL10" s="34">
        <f>IF(OR($H10=CL$1,$K10=CL$1),1,0)</f>
        <v>1</v>
      </c>
      <c r="CM10" s="34">
        <f>IF(AND(CL10=1,$K10=CL$1),1,0)</f>
        <v>0</v>
      </c>
      <c r="CN10" s="34">
        <f>IF(AND(CL10=1,$H10=CL$1),1,0)</f>
        <v>1</v>
      </c>
      <c r="CO10" s="34">
        <f>IF(OR(AND($H10=CL$1,$I10&gt;$L10),AND($K10=CL$1,$I10&lt;$L10)),1,0)</f>
        <v>0</v>
      </c>
      <c r="CP10" s="34">
        <f>IF(OR(AND($H10=CL$1,$I10&lt;$L10),AND($K10=CL$1,$I10&gt;$L10)),1,0)</f>
        <v>1</v>
      </c>
      <c r="CQ10" s="34">
        <f t="shared" si="29"/>
        <v>0</v>
      </c>
      <c r="CR10" s="34">
        <f t="shared" si="93"/>
        <v>6</v>
      </c>
      <c r="CS10" s="38">
        <f>IF(OR($H10=CS$1,$K10=CS$1),1,0)</f>
        <v>0</v>
      </c>
      <c r="CT10" s="38">
        <f>IF(AND(CS10=1,$K10=CS$1),1,0)</f>
        <v>0</v>
      </c>
      <c r="CU10" s="38">
        <f>IF(AND(CS10=1,$H10=CS$1),1,0)</f>
        <v>0</v>
      </c>
      <c r="CV10" s="38">
        <f>IF(OR(AND($H10=CS$1,$I10&gt;$L10),AND($K10=CS$1,$I10&lt;$L10)),1,0)</f>
        <v>0</v>
      </c>
      <c r="CW10" s="38">
        <f>IF(OR(AND($H10=CS$1,$I10&lt;$L10),AND($K10=CS$1,$I10&gt;$L10)),1,0)</f>
        <v>0</v>
      </c>
      <c r="CX10" s="38">
        <f t="shared" si="30"/>
        <v>0</v>
      </c>
      <c r="CY10" s="38">
        <f t="shared" si="99"/>
        <v>0</v>
      </c>
      <c r="CZ10" s="1">
        <f t="shared" si="111"/>
        <v>0</v>
      </c>
    </row>
    <row r="11" spans="1:114" x14ac:dyDescent="0.25">
      <c r="A11" s="12">
        <f t="shared" ref="A11:A17" si="114">+A10+1</f>
        <v>9</v>
      </c>
      <c r="B11" s="12" t="str">
        <f t="shared" si="32"/>
        <v>BB-JK-9</v>
      </c>
      <c r="C11" s="12">
        <v>2</v>
      </c>
      <c r="D11" s="13">
        <f t="shared" ref="D11:D22" si="115">+E11</f>
        <v>44750</v>
      </c>
      <c r="E11" s="55">
        <v>44750</v>
      </c>
      <c r="F11" s="53">
        <v>0.75</v>
      </c>
      <c r="G11" s="15"/>
      <c r="H11" s="12" t="str">
        <f t="shared" si="33"/>
        <v>Upper Providence</v>
      </c>
      <c r="I11" s="12">
        <v>12</v>
      </c>
      <c r="J11" s="12" t="s">
        <v>21</v>
      </c>
      <c r="K11" s="12" t="str">
        <f t="shared" si="34"/>
        <v>Lower Perk 1</v>
      </c>
      <c r="L11" s="12">
        <v>2</v>
      </c>
      <c r="M11" s="54" t="s">
        <v>41</v>
      </c>
      <c r="N11" s="12" t="s">
        <v>10</v>
      </c>
      <c r="P11" s="12">
        <v>2</v>
      </c>
      <c r="Q11" s="12">
        <v>8</v>
      </c>
      <c r="S11" s="54" t="s">
        <v>42</v>
      </c>
      <c r="T11" s="3">
        <f>+CL34</f>
        <v>6</v>
      </c>
      <c r="U11" s="3">
        <f t="shared" si="19"/>
        <v>0</v>
      </c>
      <c r="V11" s="3">
        <f>+CO34</f>
        <v>0</v>
      </c>
      <c r="W11" s="3">
        <f t="shared" ref="W11:X11" si="116">+CP34</f>
        <v>6</v>
      </c>
      <c r="X11" s="3">
        <f t="shared" si="116"/>
        <v>0</v>
      </c>
      <c r="Y11" s="3">
        <f t="shared" ref="Y11:Y12" si="117">+V11*2+X11</f>
        <v>0</v>
      </c>
      <c r="Z11" s="3">
        <f>+CR34</f>
        <v>36</v>
      </c>
      <c r="AA11" s="51">
        <f>+Y11+((200-Z11)/201)-6</f>
        <v>-5.1840796019900495</v>
      </c>
      <c r="AB11" s="39">
        <f t="shared" si="37"/>
        <v>10</v>
      </c>
      <c r="AC11" s="39"/>
      <c r="AD11" s="39">
        <v>9.6999999999999993</v>
      </c>
      <c r="AE11" s="39">
        <f t="shared" si="38"/>
        <v>7</v>
      </c>
      <c r="AF11" s="40" t="str">
        <f t="shared" si="39"/>
        <v>Radnor-Wayne</v>
      </c>
      <c r="AG11" s="1" t="s">
        <v>51</v>
      </c>
      <c r="AH11" s="38">
        <f t="shared" si="40"/>
        <v>0</v>
      </c>
      <c r="AI11" s="38">
        <f t="shared" si="41"/>
        <v>0</v>
      </c>
      <c r="AJ11" s="38">
        <f t="shared" si="42"/>
        <v>0</v>
      </c>
      <c r="AK11" s="38">
        <f t="shared" si="43"/>
        <v>0</v>
      </c>
      <c r="AL11" s="38">
        <f t="shared" si="44"/>
        <v>0</v>
      </c>
      <c r="AM11" s="38">
        <f t="shared" si="21"/>
        <v>0</v>
      </c>
      <c r="AN11" s="38">
        <f t="shared" si="45"/>
        <v>0</v>
      </c>
      <c r="AO11" s="34">
        <f t="shared" si="46"/>
        <v>0</v>
      </c>
      <c r="AP11" s="34">
        <f t="shared" si="47"/>
        <v>0</v>
      </c>
      <c r="AQ11" s="34">
        <f t="shared" si="48"/>
        <v>0</v>
      </c>
      <c r="AR11" s="34">
        <f t="shared" si="49"/>
        <v>0</v>
      </c>
      <c r="AS11" s="34">
        <f t="shared" si="50"/>
        <v>0</v>
      </c>
      <c r="AT11" s="34">
        <f t="shared" si="22"/>
        <v>0</v>
      </c>
      <c r="AU11" s="34">
        <f t="shared" si="51"/>
        <v>0</v>
      </c>
      <c r="AV11" s="35">
        <f t="shared" si="52"/>
        <v>0</v>
      </c>
      <c r="AW11" s="35">
        <f t="shared" si="53"/>
        <v>0</v>
      </c>
      <c r="AX11" s="35">
        <f t="shared" si="54"/>
        <v>0</v>
      </c>
      <c r="AY11" s="35">
        <f t="shared" si="55"/>
        <v>0</v>
      </c>
      <c r="AZ11" s="35">
        <f t="shared" si="56"/>
        <v>0</v>
      </c>
      <c r="BA11" s="35">
        <f t="shared" si="23"/>
        <v>0</v>
      </c>
      <c r="BB11" s="35">
        <f t="shared" si="57"/>
        <v>0</v>
      </c>
      <c r="BC11" s="36">
        <f t="shared" si="58"/>
        <v>0</v>
      </c>
      <c r="BD11" s="36">
        <f t="shared" si="59"/>
        <v>0</v>
      </c>
      <c r="BE11" s="36">
        <f t="shared" si="60"/>
        <v>0</v>
      </c>
      <c r="BF11" s="36">
        <f t="shared" si="61"/>
        <v>0</v>
      </c>
      <c r="BG11" s="36">
        <f t="shared" si="62"/>
        <v>0</v>
      </c>
      <c r="BH11" s="36">
        <f t="shared" si="24"/>
        <v>0</v>
      </c>
      <c r="BI11" s="36">
        <f t="shared" si="63"/>
        <v>0</v>
      </c>
      <c r="BJ11" s="57">
        <f t="shared" si="64"/>
        <v>0</v>
      </c>
      <c r="BK11" s="57">
        <f t="shared" si="65"/>
        <v>0</v>
      </c>
      <c r="BL11" s="57">
        <f t="shared" si="66"/>
        <v>0</v>
      </c>
      <c r="BM11" s="57">
        <f t="shared" si="67"/>
        <v>0</v>
      </c>
      <c r="BN11" s="57">
        <f t="shared" si="68"/>
        <v>0</v>
      </c>
      <c r="BO11" s="57">
        <f t="shared" si="25"/>
        <v>0</v>
      </c>
      <c r="BP11" s="57">
        <f t="shared" si="69"/>
        <v>0</v>
      </c>
      <c r="BQ11" s="34">
        <f t="shared" si="70"/>
        <v>1</v>
      </c>
      <c r="BR11" s="34">
        <f t="shared" si="71"/>
        <v>1</v>
      </c>
      <c r="BS11" s="34">
        <f t="shared" si="72"/>
        <v>0</v>
      </c>
      <c r="BT11" s="34">
        <f t="shared" si="73"/>
        <v>0</v>
      </c>
      <c r="BU11" s="34">
        <f t="shared" si="74"/>
        <v>1</v>
      </c>
      <c r="BV11" s="34">
        <f t="shared" si="26"/>
        <v>0</v>
      </c>
      <c r="BW11" s="34">
        <f t="shared" si="75"/>
        <v>12</v>
      </c>
      <c r="BX11" s="35">
        <f t="shared" si="76"/>
        <v>0</v>
      </c>
      <c r="BY11" s="35">
        <f t="shared" si="77"/>
        <v>0</v>
      </c>
      <c r="BZ11" s="35">
        <f t="shared" si="78"/>
        <v>0</v>
      </c>
      <c r="CA11" s="35">
        <f t="shared" si="79"/>
        <v>0</v>
      </c>
      <c r="CB11" s="35">
        <f t="shared" si="80"/>
        <v>0</v>
      </c>
      <c r="CC11" s="35">
        <f t="shared" si="27"/>
        <v>0</v>
      </c>
      <c r="CD11" s="35">
        <f t="shared" si="81"/>
        <v>0</v>
      </c>
      <c r="CE11" s="36">
        <f t="shared" si="82"/>
        <v>0</v>
      </c>
      <c r="CF11" s="36">
        <f t="shared" si="83"/>
        <v>0</v>
      </c>
      <c r="CG11" s="36">
        <f t="shared" si="84"/>
        <v>0</v>
      </c>
      <c r="CH11" s="36">
        <f t="shared" si="85"/>
        <v>0</v>
      </c>
      <c r="CI11" s="36">
        <f t="shared" si="86"/>
        <v>0</v>
      </c>
      <c r="CJ11" s="36">
        <f t="shared" si="28"/>
        <v>0</v>
      </c>
      <c r="CK11" s="36">
        <f t="shared" si="87"/>
        <v>0</v>
      </c>
      <c r="CL11" s="34">
        <f t="shared" si="88"/>
        <v>0</v>
      </c>
      <c r="CM11" s="34">
        <f t="shared" ref="CM11:CM22" si="118">IF(AND(CL11=1,$K11=CL$1),1,0)</f>
        <v>0</v>
      </c>
      <c r="CN11" s="34">
        <f t="shared" ref="CN11:CN22" si="119">IF(AND(CL11=1,$H11=CL$1),1,0)</f>
        <v>0</v>
      </c>
      <c r="CO11" s="34">
        <f t="shared" ref="CO11:CO22" si="120">IF(OR(AND($H11=CL$1,$I11&gt;$L11),AND($K11=CL$1,$I11&lt;$L11)),1,0)</f>
        <v>0</v>
      </c>
      <c r="CP11" s="34">
        <f t="shared" ref="CP11:CP22" si="121">IF(OR(AND($H11=CL$1,$I11&lt;$L11),AND($K11=CL$1,$I11&gt;$L11)),1,0)</f>
        <v>0</v>
      </c>
      <c r="CQ11" s="34">
        <f t="shared" si="29"/>
        <v>0</v>
      </c>
      <c r="CR11" s="34">
        <f t="shared" si="93"/>
        <v>0</v>
      </c>
      <c r="CS11" s="38">
        <f t="shared" si="94"/>
        <v>1</v>
      </c>
      <c r="CT11" s="38">
        <f t="shared" ref="CT11:CT22" si="122">IF(AND(CS11=1,$K11=CS$1),1,0)</f>
        <v>0</v>
      </c>
      <c r="CU11" s="38">
        <f t="shared" ref="CU11:CU22" si="123">IF(AND(CS11=1,$H11=CS$1),1,0)</f>
        <v>1</v>
      </c>
      <c r="CV11" s="38">
        <f t="shared" ref="CV11:CV22" si="124">IF(OR(AND($H11=CS$1,$I11&gt;$L11),AND($K11=CS$1,$I11&lt;$L11)),1,0)</f>
        <v>1</v>
      </c>
      <c r="CW11" s="38">
        <f t="shared" ref="CW11:CW22" si="125">IF(OR(AND($H11=CS$1,$I11&lt;$L11),AND($K11=CS$1,$I11&gt;$L11)),1,0)</f>
        <v>0</v>
      </c>
      <c r="CX11" s="38">
        <f t="shared" si="30"/>
        <v>0</v>
      </c>
      <c r="CY11" s="38">
        <f t="shared" si="99"/>
        <v>2</v>
      </c>
      <c r="CZ11" s="1">
        <f t="shared" si="111"/>
        <v>1</v>
      </c>
    </row>
    <row r="12" spans="1:114" x14ac:dyDescent="0.25">
      <c r="A12" s="12">
        <f t="shared" si="114"/>
        <v>10</v>
      </c>
      <c r="B12" s="12" t="str">
        <f t="shared" si="32"/>
        <v>BB-JK-10</v>
      </c>
      <c r="C12" s="12">
        <v>2</v>
      </c>
      <c r="D12" s="13">
        <f t="shared" si="115"/>
        <v>44751</v>
      </c>
      <c r="E12" s="14">
        <v>44751</v>
      </c>
      <c r="F12" s="15">
        <v>0.79166666666666663</v>
      </c>
      <c r="G12" s="15"/>
      <c r="H12" s="12" t="str">
        <f t="shared" si="33"/>
        <v>Lower Perk 2</v>
      </c>
      <c r="I12" s="12">
        <v>18</v>
      </c>
      <c r="J12" s="12" t="s">
        <v>21</v>
      </c>
      <c r="K12" s="12" t="str">
        <f t="shared" si="34"/>
        <v>Lower Perk 3</v>
      </c>
      <c r="L12" s="12">
        <v>1</v>
      </c>
      <c r="M12" s="12" t="str">
        <f t="shared" si="35"/>
        <v>Lower Perk 3</v>
      </c>
      <c r="N12" s="12" t="s">
        <v>10</v>
      </c>
      <c r="P12" s="12">
        <v>9</v>
      </c>
      <c r="Q12" s="12">
        <v>10</v>
      </c>
      <c r="S12" s="3" t="s">
        <v>41</v>
      </c>
      <c r="T12" s="3">
        <f>+CS34</f>
        <v>6</v>
      </c>
      <c r="U12" s="3">
        <f t="shared" si="19"/>
        <v>4</v>
      </c>
      <c r="V12" s="3">
        <f>+CV34</f>
        <v>6</v>
      </c>
      <c r="W12" s="3">
        <f t="shared" ref="W12:X12" si="126">+CW34</f>
        <v>0</v>
      </c>
      <c r="X12" s="3">
        <f t="shared" si="126"/>
        <v>0</v>
      </c>
      <c r="Y12" s="3">
        <f t="shared" si="117"/>
        <v>12</v>
      </c>
      <c r="Z12" s="3">
        <f>+CY34</f>
        <v>14</v>
      </c>
      <c r="AA12" s="51">
        <f t="shared" si="36"/>
        <v>12.925373134328359</v>
      </c>
      <c r="AB12" s="39">
        <f t="shared" si="37"/>
        <v>1</v>
      </c>
      <c r="AC12" s="39"/>
      <c r="AD12" s="39">
        <v>14.11</v>
      </c>
      <c r="AE12" s="39">
        <f t="shared" si="38"/>
        <v>2</v>
      </c>
      <c r="AF12" s="40" t="str">
        <f t="shared" si="39"/>
        <v>Upper Providence</v>
      </c>
      <c r="AG12" s="1" t="s">
        <v>51</v>
      </c>
      <c r="AH12" s="38">
        <f t="shared" si="40"/>
        <v>0</v>
      </c>
      <c r="AI12" s="38">
        <f t="shared" si="41"/>
        <v>0</v>
      </c>
      <c r="AJ12" s="38">
        <f t="shared" si="42"/>
        <v>0</v>
      </c>
      <c r="AK12" s="38">
        <f t="shared" si="43"/>
        <v>0</v>
      </c>
      <c r="AL12" s="38">
        <f t="shared" si="44"/>
        <v>0</v>
      </c>
      <c r="AM12" s="38">
        <f t="shared" si="21"/>
        <v>0</v>
      </c>
      <c r="AN12" s="38">
        <f t="shared" si="45"/>
        <v>0</v>
      </c>
      <c r="AO12" s="34">
        <f t="shared" si="46"/>
        <v>0</v>
      </c>
      <c r="AP12" s="34">
        <f t="shared" si="47"/>
        <v>0</v>
      </c>
      <c r="AQ12" s="34">
        <f t="shared" si="48"/>
        <v>0</v>
      </c>
      <c r="AR12" s="34">
        <f t="shared" si="49"/>
        <v>0</v>
      </c>
      <c r="AS12" s="34">
        <f t="shared" si="50"/>
        <v>0</v>
      </c>
      <c r="AT12" s="34">
        <f t="shared" si="22"/>
        <v>0</v>
      </c>
      <c r="AU12" s="34">
        <f t="shared" si="51"/>
        <v>0</v>
      </c>
      <c r="AV12" s="35">
        <f t="shared" si="52"/>
        <v>0</v>
      </c>
      <c r="AW12" s="35">
        <f t="shared" si="53"/>
        <v>0</v>
      </c>
      <c r="AX12" s="35">
        <f t="shared" si="54"/>
        <v>0</v>
      </c>
      <c r="AY12" s="35">
        <f t="shared" si="55"/>
        <v>0</v>
      </c>
      <c r="AZ12" s="35">
        <f t="shared" si="56"/>
        <v>0</v>
      </c>
      <c r="BA12" s="35">
        <f t="shared" si="23"/>
        <v>0</v>
      </c>
      <c r="BB12" s="35">
        <f t="shared" si="57"/>
        <v>0</v>
      </c>
      <c r="BC12" s="36">
        <f t="shared" si="58"/>
        <v>0</v>
      </c>
      <c r="BD12" s="36">
        <f t="shared" si="59"/>
        <v>0</v>
      </c>
      <c r="BE12" s="36">
        <f t="shared" si="60"/>
        <v>0</v>
      </c>
      <c r="BF12" s="36">
        <f t="shared" si="61"/>
        <v>0</v>
      </c>
      <c r="BG12" s="36">
        <f t="shared" si="62"/>
        <v>0</v>
      </c>
      <c r="BH12" s="36">
        <f t="shared" si="24"/>
        <v>0</v>
      </c>
      <c r="BI12" s="36">
        <f t="shared" si="63"/>
        <v>0</v>
      </c>
      <c r="BJ12" s="57">
        <f t="shared" si="64"/>
        <v>0</v>
      </c>
      <c r="BK12" s="57">
        <f t="shared" si="65"/>
        <v>0</v>
      </c>
      <c r="BL12" s="57">
        <f t="shared" si="66"/>
        <v>0</v>
      </c>
      <c r="BM12" s="57">
        <f t="shared" si="67"/>
        <v>0</v>
      </c>
      <c r="BN12" s="57">
        <f t="shared" si="68"/>
        <v>0</v>
      </c>
      <c r="BO12" s="57">
        <f t="shared" si="25"/>
        <v>0</v>
      </c>
      <c r="BP12" s="57">
        <f t="shared" si="69"/>
        <v>0</v>
      </c>
      <c r="BQ12" s="34">
        <f t="shared" si="70"/>
        <v>0</v>
      </c>
      <c r="BR12" s="34">
        <f t="shared" si="71"/>
        <v>0</v>
      </c>
      <c r="BS12" s="34">
        <f t="shared" si="72"/>
        <v>0</v>
      </c>
      <c r="BT12" s="34">
        <f t="shared" si="73"/>
        <v>0</v>
      </c>
      <c r="BU12" s="34">
        <f t="shared" si="74"/>
        <v>0</v>
      </c>
      <c r="BV12" s="34">
        <f t="shared" si="26"/>
        <v>0</v>
      </c>
      <c r="BW12" s="34">
        <f t="shared" si="75"/>
        <v>0</v>
      </c>
      <c r="BX12" s="35">
        <f t="shared" si="76"/>
        <v>1</v>
      </c>
      <c r="BY12" s="35">
        <f t="shared" si="77"/>
        <v>0</v>
      </c>
      <c r="BZ12" s="35">
        <f t="shared" si="78"/>
        <v>1</v>
      </c>
      <c r="CA12" s="35">
        <f t="shared" si="79"/>
        <v>1</v>
      </c>
      <c r="CB12" s="35">
        <f t="shared" si="80"/>
        <v>0</v>
      </c>
      <c r="CC12" s="35">
        <f t="shared" si="27"/>
        <v>0</v>
      </c>
      <c r="CD12" s="35">
        <f t="shared" si="81"/>
        <v>1</v>
      </c>
      <c r="CE12" s="36">
        <f t="shared" si="82"/>
        <v>1</v>
      </c>
      <c r="CF12" s="36">
        <f t="shared" si="83"/>
        <v>1</v>
      </c>
      <c r="CG12" s="36">
        <f t="shared" si="84"/>
        <v>0</v>
      </c>
      <c r="CH12" s="36">
        <f t="shared" si="85"/>
        <v>0</v>
      </c>
      <c r="CI12" s="36">
        <f t="shared" si="86"/>
        <v>1</v>
      </c>
      <c r="CJ12" s="36">
        <f t="shared" si="28"/>
        <v>0</v>
      </c>
      <c r="CK12" s="36">
        <f t="shared" si="87"/>
        <v>18</v>
      </c>
      <c r="CL12" s="34">
        <f t="shared" si="88"/>
        <v>0</v>
      </c>
      <c r="CM12" s="34">
        <f t="shared" si="118"/>
        <v>0</v>
      </c>
      <c r="CN12" s="34">
        <f t="shared" si="119"/>
        <v>0</v>
      </c>
      <c r="CO12" s="34">
        <f t="shared" si="120"/>
        <v>0</v>
      </c>
      <c r="CP12" s="34">
        <f t="shared" si="121"/>
        <v>0</v>
      </c>
      <c r="CQ12" s="34">
        <f t="shared" si="29"/>
        <v>0</v>
      </c>
      <c r="CR12" s="34">
        <f t="shared" si="93"/>
        <v>0</v>
      </c>
      <c r="CS12" s="38">
        <f t="shared" si="94"/>
        <v>0</v>
      </c>
      <c r="CT12" s="38">
        <f t="shared" si="122"/>
        <v>0</v>
      </c>
      <c r="CU12" s="38">
        <f t="shared" si="123"/>
        <v>0</v>
      </c>
      <c r="CV12" s="38">
        <f t="shared" si="124"/>
        <v>0</v>
      </c>
      <c r="CW12" s="38">
        <f t="shared" si="125"/>
        <v>0</v>
      </c>
      <c r="CX12" s="38">
        <f t="shared" si="30"/>
        <v>0</v>
      </c>
      <c r="CY12" s="38">
        <f t="shared" si="99"/>
        <v>0</v>
      </c>
      <c r="CZ12" s="1">
        <f t="shared" si="111"/>
        <v>1</v>
      </c>
    </row>
    <row r="13" spans="1:114" x14ac:dyDescent="0.25">
      <c r="A13" s="3">
        <f t="shared" si="114"/>
        <v>11</v>
      </c>
      <c r="B13" s="3" t="str">
        <f t="shared" si="32"/>
        <v>BB-JK-11</v>
      </c>
      <c r="C13" s="3">
        <v>3</v>
      </c>
      <c r="D13" s="4">
        <f t="shared" si="115"/>
        <v>44754</v>
      </c>
      <c r="E13" s="5">
        <v>44754</v>
      </c>
      <c r="F13" s="6">
        <v>0.79166666666666663</v>
      </c>
      <c r="G13" s="6"/>
      <c r="H13" s="3" t="str">
        <f t="shared" si="33"/>
        <v>Coventry</v>
      </c>
      <c r="I13" s="56">
        <v>0</v>
      </c>
      <c r="J13" s="3" t="s">
        <v>21</v>
      </c>
      <c r="K13" s="3" t="str">
        <f t="shared" si="34"/>
        <v>Lower Perk 2</v>
      </c>
      <c r="L13" s="56">
        <v>28</v>
      </c>
      <c r="M13" s="3" t="str">
        <f t="shared" si="35"/>
        <v>Lower Perk 2</v>
      </c>
      <c r="N13" s="3" t="s">
        <v>10</v>
      </c>
      <c r="P13" s="3">
        <v>6</v>
      </c>
      <c r="Q13" s="3">
        <v>9</v>
      </c>
      <c r="AB13" s="39"/>
      <c r="AC13" s="39"/>
      <c r="AD13" s="39"/>
      <c r="AE13" s="39"/>
      <c r="AH13" s="38">
        <f t="shared" si="40"/>
        <v>0</v>
      </c>
      <c r="AI13" s="38">
        <f t="shared" si="41"/>
        <v>0</v>
      </c>
      <c r="AJ13" s="38">
        <f t="shared" si="42"/>
        <v>0</v>
      </c>
      <c r="AK13" s="38">
        <f t="shared" si="43"/>
        <v>0</v>
      </c>
      <c r="AL13" s="38">
        <f t="shared" si="44"/>
        <v>0</v>
      </c>
      <c r="AM13" s="38">
        <f t="shared" si="21"/>
        <v>0</v>
      </c>
      <c r="AN13" s="38">
        <f t="shared" si="45"/>
        <v>0</v>
      </c>
      <c r="AO13" s="34">
        <f t="shared" si="46"/>
        <v>0</v>
      </c>
      <c r="AP13" s="34">
        <f t="shared" si="47"/>
        <v>0</v>
      </c>
      <c r="AQ13" s="34">
        <f t="shared" si="48"/>
        <v>0</v>
      </c>
      <c r="AR13" s="34">
        <f t="shared" si="49"/>
        <v>0</v>
      </c>
      <c r="AS13" s="34">
        <f t="shared" si="50"/>
        <v>0</v>
      </c>
      <c r="AT13" s="34">
        <f t="shared" si="22"/>
        <v>0</v>
      </c>
      <c r="AU13" s="34">
        <f t="shared" si="51"/>
        <v>0</v>
      </c>
      <c r="AV13" s="35">
        <f t="shared" si="52"/>
        <v>1</v>
      </c>
      <c r="AW13" s="35">
        <f t="shared" si="53"/>
        <v>0</v>
      </c>
      <c r="AX13" s="35">
        <f t="shared" si="54"/>
        <v>1</v>
      </c>
      <c r="AY13" s="35">
        <f t="shared" si="55"/>
        <v>0</v>
      </c>
      <c r="AZ13" s="35">
        <f t="shared" si="56"/>
        <v>1</v>
      </c>
      <c r="BA13" s="35">
        <f t="shared" si="23"/>
        <v>0</v>
      </c>
      <c r="BB13" s="35">
        <f t="shared" si="57"/>
        <v>28</v>
      </c>
      <c r="BC13" s="36">
        <f t="shared" si="58"/>
        <v>0</v>
      </c>
      <c r="BD13" s="36">
        <f t="shared" si="59"/>
        <v>0</v>
      </c>
      <c r="BE13" s="36">
        <f t="shared" si="60"/>
        <v>0</v>
      </c>
      <c r="BF13" s="36">
        <f t="shared" si="61"/>
        <v>0</v>
      </c>
      <c r="BG13" s="36">
        <f t="shared" si="62"/>
        <v>0</v>
      </c>
      <c r="BH13" s="36">
        <f t="shared" si="24"/>
        <v>0</v>
      </c>
      <c r="BI13" s="36">
        <f t="shared" si="63"/>
        <v>0</v>
      </c>
      <c r="BJ13" s="57">
        <f t="shared" si="64"/>
        <v>0</v>
      </c>
      <c r="BK13" s="57">
        <f t="shared" si="65"/>
        <v>0</v>
      </c>
      <c r="BL13" s="57">
        <f t="shared" si="66"/>
        <v>0</v>
      </c>
      <c r="BM13" s="57">
        <f t="shared" si="67"/>
        <v>0</v>
      </c>
      <c r="BN13" s="57">
        <f t="shared" si="68"/>
        <v>0</v>
      </c>
      <c r="BO13" s="57">
        <f t="shared" si="25"/>
        <v>0</v>
      </c>
      <c r="BP13" s="57">
        <f t="shared" si="69"/>
        <v>0</v>
      </c>
      <c r="BQ13" s="34">
        <f t="shared" si="70"/>
        <v>0</v>
      </c>
      <c r="BR13" s="34">
        <f t="shared" si="71"/>
        <v>0</v>
      </c>
      <c r="BS13" s="34">
        <f t="shared" si="72"/>
        <v>0</v>
      </c>
      <c r="BT13" s="34">
        <f t="shared" si="73"/>
        <v>0</v>
      </c>
      <c r="BU13" s="34">
        <f t="shared" si="74"/>
        <v>0</v>
      </c>
      <c r="BV13" s="34">
        <f t="shared" si="26"/>
        <v>0</v>
      </c>
      <c r="BW13" s="34">
        <f t="shared" si="75"/>
        <v>0</v>
      </c>
      <c r="BX13" s="35">
        <f t="shared" si="76"/>
        <v>1</v>
      </c>
      <c r="BY13" s="35">
        <f t="shared" si="77"/>
        <v>1</v>
      </c>
      <c r="BZ13" s="35">
        <f t="shared" si="78"/>
        <v>0</v>
      </c>
      <c r="CA13" s="35">
        <f t="shared" si="79"/>
        <v>1</v>
      </c>
      <c r="CB13" s="35">
        <f t="shared" si="80"/>
        <v>0</v>
      </c>
      <c r="CC13" s="35">
        <f t="shared" si="27"/>
        <v>0</v>
      </c>
      <c r="CD13" s="35">
        <f t="shared" si="81"/>
        <v>0</v>
      </c>
      <c r="CE13" s="36">
        <f t="shared" si="82"/>
        <v>0</v>
      </c>
      <c r="CF13" s="36">
        <f t="shared" si="83"/>
        <v>0</v>
      </c>
      <c r="CG13" s="36">
        <f t="shared" si="84"/>
        <v>0</v>
      </c>
      <c r="CH13" s="36">
        <f t="shared" si="85"/>
        <v>0</v>
      </c>
      <c r="CI13" s="36">
        <f t="shared" si="86"/>
        <v>0</v>
      </c>
      <c r="CJ13" s="36">
        <f t="shared" si="28"/>
        <v>0</v>
      </c>
      <c r="CK13" s="36">
        <f t="shared" si="87"/>
        <v>0</v>
      </c>
      <c r="CL13" s="34">
        <f t="shared" si="88"/>
        <v>0</v>
      </c>
      <c r="CM13" s="34">
        <f t="shared" si="118"/>
        <v>0</v>
      </c>
      <c r="CN13" s="34">
        <f t="shared" si="119"/>
        <v>0</v>
      </c>
      <c r="CO13" s="34">
        <f t="shared" si="120"/>
        <v>0</v>
      </c>
      <c r="CP13" s="34">
        <f t="shared" si="121"/>
        <v>0</v>
      </c>
      <c r="CQ13" s="34">
        <f t="shared" si="29"/>
        <v>0</v>
      </c>
      <c r="CR13" s="34">
        <f t="shared" si="93"/>
        <v>0</v>
      </c>
      <c r="CS13" s="38">
        <f t="shared" si="94"/>
        <v>0</v>
      </c>
      <c r="CT13" s="38">
        <f t="shared" si="122"/>
        <v>0</v>
      </c>
      <c r="CU13" s="38">
        <f t="shared" si="123"/>
        <v>0</v>
      </c>
      <c r="CV13" s="38">
        <f t="shared" si="124"/>
        <v>0</v>
      </c>
      <c r="CW13" s="38">
        <f t="shared" si="125"/>
        <v>0</v>
      </c>
      <c r="CX13" s="38">
        <f t="shared" si="30"/>
        <v>0</v>
      </c>
      <c r="CY13" s="38">
        <f t="shared" si="99"/>
        <v>0</v>
      </c>
      <c r="CZ13" s="1">
        <f t="shared" si="111"/>
        <v>1</v>
      </c>
    </row>
    <row r="14" spans="1:114" x14ac:dyDescent="0.25">
      <c r="A14" s="3">
        <f t="shared" si="114"/>
        <v>12</v>
      </c>
      <c r="B14" s="3" t="str">
        <f t="shared" si="32"/>
        <v>BB-JK-12</v>
      </c>
      <c r="C14" s="3">
        <v>3</v>
      </c>
      <c r="D14" s="4">
        <f t="shared" si="115"/>
        <v>44754</v>
      </c>
      <c r="E14" s="5">
        <v>44754</v>
      </c>
      <c r="F14" s="6" t="s">
        <v>43</v>
      </c>
      <c r="G14" s="6"/>
      <c r="H14" s="3" t="str">
        <f t="shared" si="33"/>
        <v>Lower Perk 1</v>
      </c>
      <c r="I14" s="3">
        <v>6</v>
      </c>
      <c r="J14" s="3" t="s">
        <v>21</v>
      </c>
      <c r="K14" s="3" t="str">
        <f t="shared" si="34"/>
        <v>Radnor-Wayne</v>
      </c>
      <c r="L14" s="3">
        <v>0</v>
      </c>
      <c r="M14" s="3" t="s">
        <v>43</v>
      </c>
      <c r="N14" s="3" t="s">
        <v>10</v>
      </c>
      <c r="P14" s="3">
        <v>8</v>
      </c>
      <c r="Q14" s="3">
        <v>7</v>
      </c>
      <c r="S14" s="3" t="s">
        <v>33</v>
      </c>
      <c r="AB14" s="39"/>
      <c r="AC14" s="39"/>
      <c r="AD14" s="39"/>
      <c r="AE14" s="39"/>
      <c r="AH14" s="38">
        <f t="shared" si="40"/>
        <v>0</v>
      </c>
      <c r="AI14" s="38">
        <f t="shared" si="41"/>
        <v>0</v>
      </c>
      <c r="AJ14" s="38">
        <f t="shared" si="42"/>
        <v>0</v>
      </c>
      <c r="AK14" s="38">
        <f t="shared" si="43"/>
        <v>0</v>
      </c>
      <c r="AL14" s="38">
        <f t="shared" si="44"/>
        <v>0</v>
      </c>
      <c r="AM14" s="38">
        <f t="shared" si="21"/>
        <v>0</v>
      </c>
      <c r="AN14" s="38">
        <f t="shared" si="45"/>
        <v>0</v>
      </c>
      <c r="AO14" s="34">
        <f t="shared" si="46"/>
        <v>0</v>
      </c>
      <c r="AP14" s="34">
        <f t="shared" si="47"/>
        <v>0</v>
      </c>
      <c r="AQ14" s="34">
        <f t="shared" si="48"/>
        <v>0</v>
      </c>
      <c r="AR14" s="34">
        <f t="shared" si="49"/>
        <v>0</v>
      </c>
      <c r="AS14" s="34">
        <f t="shared" si="50"/>
        <v>0</v>
      </c>
      <c r="AT14" s="34">
        <f t="shared" si="22"/>
        <v>0</v>
      </c>
      <c r="AU14" s="34">
        <f t="shared" si="51"/>
        <v>0</v>
      </c>
      <c r="AV14" s="35">
        <f t="shared" si="52"/>
        <v>0</v>
      </c>
      <c r="AW14" s="35">
        <f t="shared" si="53"/>
        <v>0</v>
      </c>
      <c r="AX14" s="35">
        <f t="shared" si="54"/>
        <v>0</v>
      </c>
      <c r="AY14" s="35">
        <f t="shared" si="55"/>
        <v>0</v>
      </c>
      <c r="AZ14" s="35">
        <f t="shared" si="56"/>
        <v>0</v>
      </c>
      <c r="BA14" s="35">
        <f t="shared" si="23"/>
        <v>0</v>
      </c>
      <c r="BB14" s="35">
        <f t="shared" si="57"/>
        <v>0</v>
      </c>
      <c r="BC14" s="36">
        <f t="shared" si="58"/>
        <v>0</v>
      </c>
      <c r="BD14" s="36">
        <f t="shared" si="59"/>
        <v>0</v>
      </c>
      <c r="BE14" s="36">
        <f t="shared" si="60"/>
        <v>0</v>
      </c>
      <c r="BF14" s="36">
        <f t="shared" si="61"/>
        <v>0</v>
      </c>
      <c r="BG14" s="36">
        <f t="shared" si="62"/>
        <v>0</v>
      </c>
      <c r="BH14" s="36">
        <f t="shared" si="24"/>
        <v>0</v>
      </c>
      <c r="BI14" s="36">
        <f t="shared" si="63"/>
        <v>0</v>
      </c>
      <c r="BJ14" s="57">
        <f t="shared" si="64"/>
        <v>0</v>
      </c>
      <c r="BK14" s="57">
        <f t="shared" si="65"/>
        <v>0</v>
      </c>
      <c r="BL14" s="57">
        <f t="shared" si="66"/>
        <v>0</v>
      </c>
      <c r="BM14" s="57">
        <f t="shared" si="67"/>
        <v>0</v>
      </c>
      <c r="BN14" s="57">
        <f t="shared" si="68"/>
        <v>0</v>
      </c>
      <c r="BO14" s="57">
        <f t="shared" si="25"/>
        <v>0</v>
      </c>
      <c r="BP14" s="57">
        <f t="shared" si="69"/>
        <v>0</v>
      </c>
      <c r="BQ14" s="34">
        <f t="shared" si="70"/>
        <v>1</v>
      </c>
      <c r="BR14" s="34">
        <f t="shared" si="71"/>
        <v>0</v>
      </c>
      <c r="BS14" s="34">
        <f t="shared" si="72"/>
        <v>1</v>
      </c>
      <c r="BT14" s="34">
        <f t="shared" si="73"/>
        <v>1</v>
      </c>
      <c r="BU14" s="34">
        <f t="shared" si="74"/>
        <v>0</v>
      </c>
      <c r="BV14" s="34">
        <f t="shared" si="26"/>
        <v>0</v>
      </c>
      <c r="BW14" s="34">
        <f t="shared" si="75"/>
        <v>0</v>
      </c>
      <c r="BX14" s="35">
        <f t="shared" si="76"/>
        <v>0</v>
      </c>
      <c r="BY14" s="35">
        <f t="shared" si="77"/>
        <v>0</v>
      </c>
      <c r="BZ14" s="35">
        <f t="shared" si="78"/>
        <v>0</v>
      </c>
      <c r="CA14" s="35">
        <f t="shared" si="79"/>
        <v>0</v>
      </c>
      <c r="CB14" s="35">
        <f t="shared" si="80"/>
        <v>0</v>
      </c>
      <c r="CC14" s="35">
        <f t="shared" si="27"/>
        <v>0</v>
      </c>
      <c r="CD14" s="35">
        <f t="shared" si="81"/>
        <v>0</v>
      </c>
      <c r="CE14" s="36">
        <f t="shared" si="82"/>
        <v>0</v>
      </c>
      <c r="CF14" s="36">
        <f t="shared" si="83"/>
        <v>0</v>
      </c>
      <c r="CG14" s="36">
        <f t="shared" si="84"/>
        <v>0</v>
      </c>
      <c r="CH14" s="36">
        <f t="shared" si="85"/>
        <v>0</v>
      </c>
      <c r="CI14" s="36">
        <f t="shared" si="86"/>
        <v>0</v>
      </c>
      <c r="CJ14" s="36">
        <f t="shared" si="28"/>
        <v>0</v>
      </c>
      <c r="CK14" s="36">
        <f t="shared" si="87"/>
        <v>0</v>
      </c>
      <c r="CL14" s="34">
        <f t="shared" si="88"/>
        <v>1</v>
      </c>
      <c r="CM14" s="34">
        <f t="shared" si="118"/>
        <v>1</v>
      </c>
      <c r="CN14" s="34">
        <f t="shared" si="119"/>
        <v>0</v>
      </c>
      <c r="CO14" s="34">
        <f t="shared" si="120"/>
        <v>0</v>
      </c>
      <c r="CP14" s="34">
        <f t="shared" si="121"/>
        <v>1</v>
      </c>
      <c r="CQ14" s="34">
        <f t="shared" si="29"/>
        <v>0</v>
      </c>
      <c r="CR14" s="34">
        <f t="shared" si="93"/>
        <v>6</v>
      </c>
      <c r="CS14" s="38">
        <f t="shared" si="94"/>
        <v>0</v>
      </c>
      <c r="CT14" s="38">
        <f t="shared" si="122"/>
        <v>0</v>
      </c>
      <c r="CU14" s="38">
        <f t="shared" si="123"/>
        <v>0</v>
      </c>
      <c r="CV14" s="38">
        <f t="shared" si="124"/>
        <v>0</v>
      </c>
      <c r="CW14" s="38">
        <f t="shared" si="125"/>
        <v>0</v>
      </c>
      <c r="CX14" s="38">
        <f t="shared" si="30"/>
        <v>0</v>
      </c>
      <c r="CY14" s="38">
        <f t="shared" si="99"/>
        <v>0</v>
      </c>
      <c r="CZ14" s="1">
        <f t="shared" si="111"/>
        <v>0</v>
      </c>
      <c r="DB14" s="1" t="s">
        <v>64</v>
      </c>
      <c r="DC14" s="1">
        <f>+Y12</f>
        <v>12</v>
      </c>
      <c r="DD14" s="1">
        <v>1</v>
      </c>
      <c r="DE14" s="1" t="s">
        <v>68</v>
      </c>
      <c r="DF14" s="1" t="s">
        <v>69</v>
      </c>
      <c r="DG14" s="1" t="s">
        <v>70</v>
      </c>
      <c r="DH14" s="1" t="s">
        <v>71</v>
      </c>
      <c r="DI14" s="1" t="s">
        <v>72</v>
      </c>
      <c r="DJ14" s="1" t="s">
        <v>73</v>
      </c>
    </row>
    <row r="15" spans="1:114" x14ac:dyDescent="0.25">
      <c r="A15" s="3">
        <f t="shared" si="114"/>
        <v>13</v>
      </c>
      <c r="B15" s="3" t="str">
        <f t="shared" si="32"/>
        <v>BB-JK-13</v>
      </c>
      <c r="C15" s="3">
        <v>3</v>
      </c>
      <c r="D15" s="58">
        <f t="shared" si="115"/>
        <v>44755</v>
      </c>
      <c r="E15" s="55">
        <v>44755</v>
      </c>
      <c r="F15" s="6">
        <v>0.75</v>
      </c>
      <c r="G15" s="6"/>
      <c r="H15" s="3" t="str">
        <f t="shared" si="33"/>
        <v>Berwyn-Paoli</v>
      </c>
      <c r="I15" s="56">
        <v>4</v>
      </c>
      <c r="J15" s="3" t="s">
        <v>21</v>
      </c>
      <c r="K15" s="3" t="str">
        <f t="shared" si="34"/>
        <v>Great Valley 1</v>
      </c>
      <c r="L15" s="56">
        <v>14</v>
      </c>
      <c r="M15" s="3" t="str">
        <f t="shared" si="35"/>
        <v>Great Valley 1</v>
      </c>
      <c r="N15" s="3" t="s">
        <v>10</v>
      </c>
      <c r="P15" s="3">
        <v>3</v>
      </c>
      <c r="Q15" s="3">
        <v>1</v>
      </c>
      <c r="S15" s="3" t="s">
        <v>34</v>
      </c>
      <c r="AB15" s="39"/>
      <c r="AC15" s="39"/>
      <c r="AD15" s="39"/>
      <c r="AE15" s="39"/>
      <c r="AH15" s="38">
        <f t="shared" si="40"/>
        <v>1</v>
      </c>
      <c r="AI15" s="38">
        <f t="shared" si="41"/>
        <v>0</v>
      </c>
      <c r="AJ15" s="38">
        <f t="shared" si="42"/>
        <v>1</v>
      </c>
      <c r="AK15" s="38">
        <f t="shared" si="43"/>
        <v>0</v>
      </c>
      <c r="AL15" s="38">
        <f t="shared" si="44"/>
        <v>1</v>
      </c>
      <c r="AM15" s="38">
        <f t="shared" si="21"/>
        <v>0</v>
      </c>
      <c r="AN15" s="38">
        <f t="shared" si="45"/>
        <v>14</v>
      </c>
      <c r="AO15" s="34">
        <f t="shared" si="46"/>
        <v>0</v>
      </c>
      <c r="AP15" s="34">
        <f t="shared" si="47"/>
        <v>0</v>
      </c>
      <c r="AQ15" s="34">
        <f t="shared" si="48"/>
        <v>0</v>
      </c>
      <c r="AR15" s="34">
        <f t="shared" si="49"/>
        <v>0</v>
      </c>
      <c r="AS15" s="34">
        <f t="shared" si="50"/>
        <v>0</v>
      </c>
      <c r="AT15" s="34">
        <f t="shared" si="22"/>
        <v>0</v>
      </c>
      <c r="AU15" s="34">
        <f t="shared" si="51"/>
        <v>0</v>
      </c>
      <c r="AV15" s="35">
        <f t="shared" si="52"/>
        <v>0</v>
      </c>
      <c r="AW15" s="35">
        <f t="shared" si="53"/>
        <v>0</v>
      </c>
      <c r="AX15" s="35">
        <f t="shared" si="54"/>
        <v>0</v>
      </c>
      <c r="AY15" s="35">
        <f t="shared" si="55"/>
        <v>0</v>
      </c>
      <c r="AZ15" s="35">
        <f t="shared" si="56"/>
        <v>0</v>
      </c>
      <c r="BA15" s="35">
        <f t="shared" si="23"/>
        <v>0</v>
      </c>
      <c r="BB15" s="35">
        <f t="shared" si="57"/>
        <v>0</v>
      </c>
      <c r="BC15" s="36">
        <f t="shared" si="58"/>
        <v>1</v>
      </c>
      <c r="BD15" s="36">
        <f t="shared" si="59"/>
        <v>1</v>
      </c>
      <c r="BE15" s="36">
        <f t="shared" si="60"/>
        <v>0</v>
      </c>
      <c r="BF15" s="36">
        <f t="shared" si="61"/>
        <v>1</v>
      </c>
      <c r="BG15" s="36">
        <f t="shared" si="62"/>
        <v>0</v>
      </c>
      <c r="BH15" s="36">
        <f t="shared" si="24"/>
        <v>0</v>
      </c>
      <c r="BI15" s="36">
        <f t="shared" si="63"/>
        <v>4</v>
      </c>
      <c r="BJ15" s="57">
        <f t="shared" si="64"/>
        <v>0</v>
      </c>
      <c r="BK15" s="57">
        <f t="shared" si="65"/>
        <v>0</v>
      </c>
      <c r="BL15" s="57">
        <f t="shared" si="66"/>
        <v>0</v>
      </c>
      <c r="BM15" s="57">
        <f t="shared" si="67"/>
        <v>0</v>
      </c>
      <c r="BN15" s="57">
        <f t="shared" si="68"/>
        <v>0</v>
      </c>
      <c r="BO15" s="57">
        <f t="shared" si="25"/>
        <v>0</v>
      </c>
      <c r="BP15" s="57">
        <f t="shared" si="69"/>
        <v>0</v>
      </c>
      <c r="BQ15" s="34">
        <f t="shared" si="70"/>
        <v>0</v>
      </c>
      <c r="BR15" s="34">
        <f t="shared" si="71"/>
        <v>0</v>
      </c>
      <c r="BS15" s="34">
        <f t="shared" si="72"/>
        <v>0</v>
      </c>
      <c r="BT15" s="34">
        <f t="shared" si="73"/>
        <v>0</v>
      </c>
      <c r="BU15" s="34">
        <f t="shared" si="74"/>
        <v>0</v>
      </c>
      <c r="BV15" s="34">
        <f t="shared" si="26"/>
        <v>0</v>
      </c>
      <c r="BW15" s="34">
        <f t="shared" si="75"/>
        <v>0</v>
      </c>
      <c r="BX15" s="35">
        <f t="shared" si="76"/>
        <v>0</v>
      </c>
      <c r="BY15" s="35">
        <f t="shared" si="77"/>
        <v>0</v>
      </c>
      <c r="BZ15" s="35">
        <f t="shared" si="78"/>
        <v>0</v>
      </c>
      <c r="CA15" s="35">
        <f t="shared" si="79"/>
        <v>0</v>
      </c>
      <c r="CB15" s="35">
        <f t="shared" si="80"/>
        <v>0</v>
      </c>
      <c r="CC15" s="35">
        <f t="shared" si="27"/>
        <v>0</v>
      </c>
      <c r="CD15" s="35">
        <f t="shared" si="81"/>
        <v>0</v>
      </c>
      <c r="CE15" s="36">
        <f t="shared" si="82"/>
        <v>0</v>
      </c>
      <c r="CF15" s="36">
        <f t="shared" si="83"/>
        <v>0</v>
      </c>
      <c r="CG15" s="36">
        <f t="shared" si="84"/>
        <v>0</v>
      </c>
      <c r="CH15" s="36">
        <f t="shared" si="85"/>
        <v>0</v>
      </c>
      <c r="CI15" s="36">
        <f t="shared" si="86"/>
        <v>0</v>
      </c>
      <c r="CJ15" s="36">
        <f t="shared" si="28"/>
        <v>0</v>
      </c>
      <c r="CK15" s="36">
        <f t="shared" si="87"/>
        <v>0</v>
      </c>
      <c r="CL15" s="34">
        <f t="shared" si="88"/>
        <v>0</v>
      </c>
      <c r="CM15" s="34">
        <f t="shared" si="118"/>
        <v>0</v>
      </c>
      <c r="CN15" s="34">
        <f t="shared" si="119"/>
        <v>0</v>
      </c>
      <c r="CO15" s="34">
        <f t="shared" si="120"/>
        <v>0</v>
      </c>
      <c r="CP15" s="34">
        <f t="shared" si="121"/>
        <v>0</v>
      </c>
      <c r="CQ15" s="34">
        <f t="shared" si="29"/>
        <v>0</v>
      </c>
      <c r="CR15" s="34">
        <f t="shared" si="93"/>
        <v>0</v>
      </c>
      <c r="CS15" s="38">
        <f t="shared" si="94"/>
        <v>0</v>
      </c>
      <c r="CT15" s="38">
        <f t="shared" si="122"/>
        <v>0</v>
      </c>
      <c r="CU15" s="38">
        <f t="shared" si="123"/>
        <v>0</v>
      </c>
      <c r="CV15" s="38">
        <f t="shared" si="124"/>
        <v>0</v>
      </c>
      <c r="CW15" s="38">
        <f t="shared" si="125"/>
        <v>0</v>
      </c>
      <c r="CX15" s="38">
        <f t="shared" si="30"/>
        <v>0</v>
      </c>
      <c r="CY15" s="38">
        <f t="shared" si="99"/>
        <v>0</v>
      </c>
      <c r="CZ15" s="1">
        <f t="shared" si="111"/>
        <v>0</v>
      </c>
      <c r="DB15" s="1" t="s">
        <v>65</v>
      </c>
      <c r="DC15" s="1">
        <f>+Y9</f>
        <v>10</v>
      </c>
      <c r="DD15" s="1">
        <v>2</v>
      </c>
      <c r="DE15" s="1" t="s">
        <v>74</v>
      </c>
      <c r="DF15" s="1" t="s">
        <v>75</v>
      </c>
      <c r="DG15" s="1" t="s">
        <v>73</v>
      </c>
      <c r="DH15" s="1" t="s">
        <v>70</v>
      </c>
      <c r="DI15" s="1" t="s">
        <v>71</v>
      </c>
      <c r="DJ15" s="1" t="s">
        <v>76</v>
      </c>
    </row>
    <row r="16" spans="1:114" x14ac:dyDescent="0.25">
      <c r="A16" s="3">
        <f t="shared" si="114"/>
        <v>14</v>
      </c>
      <c r="B16" s="3" t="str">
        <f t="shared" si="32"/>
        <v>BB-JK-14</v>
      </c>
      <c r="C16" s="3">
        <v>3</v>
      </c>
      <c r="D16" s="41">
        <f t="shared" si="115"/>
        <v>44753</v>
      </c>
      <c r="E16" s="42">
        <v>44753</v>
      </c>
      <c r="F16" s="6">
        <v>0.8125</v>
      </c>
      <c r="G16" s="6"/>
      <c r="H16" s="3" t="str">
        <f t="shared" si="33"/>
        <v>Chester Valley</v>
      </c>
      <c r="I16" s="3">
        <v>2</v>
      </c>
      <c r="J16" s="3" t="s">
        <v>21</v>
      </c>
      <c r="K16" s="3" t="str">
        <f t="shared" si="34"/>
        <v>Upper Providence</v>
      </c>
      <c r="L16" s="3">
        <v>11</v>
      </c>
      <c r="M16" s="3" t="str">
        <f t="shared" si="35"/>
        <v>Upper Providence</v>
      </c>
      <c r="N16" s="3" t="s">
        <v>10</v>
      </c>
      <c r="P16" s="3">
        <v>4</v>
      </c>
      <c r="Q16" s="3">
        <v>2</v>
      </c>
      <c r="S16" s="3" t="s">
        <v>35</v>
      </c>
      <c r="AB16" s="39"/>
      <c r="AC16" s="39"/>
      <c r="AD16" s="39"/>
      <c r="AE16" s="39"/>
      <c r="AH16" s="38">
        <f t="shared" si="40"/>
        <v>0</v>
      </c>
      <c r="AI16" s="38">
        <f t="shared" si="41"/>
        <v>0</v>
      </c>
      <c r="AJ16" s="38">
        <f t="shared" si="42"/>
        <v>0</v>
      </c>
      <c r="AK16" s="38">
        <f t="shared" si="43"/>
        <v>0</v>
      </c>
      <c r="AL16" s="38">
        <f t="shared" si="44"/>
        <v>0</v>
      </c>
      <c r="AM16" s="38">
        <f t="shared" si="21"/>
        <v>0</v>
      </c>
      <c r="AN16" s="38">
        <f t="shared" si="45"/>
        <v>0</v>
      </c>
      <c r="AO16" s="34">
        <f t="shared" si="46"/>
        <v>1</v>
      </c>
      <c r="AP16" s="34">
        <f t="shared" si="47"/>
        <v>0</v>
      </c>
      <c r="AQ16" s="34">
        <f t="shared" si="48"/>
        <v>1</v>
      </c>
      <c r="AR16" s="34">
        <f t="shared" si="49"/>
        <v>0</v>
      </c>
      <c r="AS16" s="34">
        <f t="shared" si="50"/>
        <v>1</v>
      </c>
      <c r="AT16" s="34">
        <f t="shared" si="22"/>
        <v>0</v>
      </c>
      <c r="AU16" s="34">
        <f t="shared" si="51"/>
        <v>11</v>
      </c>
      <c r="AV16" s="35">
        <f t="shared" si="52"/>
        <v>0</v>
      </c>
      <c r="AW16" s="35">
        <f t="shared" si="53"/>
        <v>0</v>
      </c>
      <c r="AX16" s="35">
        <f t="shared" si="54"/>
        <v>0</v>
      </c>
      <c r="AY16" s="35">
        <f t="shared" si="55"/>
        <v>0</v>
      </c>
      <c r="AZ16" s="35">
        <f t="shared" si="56"/>
        <v>0</v>
      </c>
      <c r="BA16" s="35">
        <f t="shared" si="23"/>
        <v>0</v>
      </c>
      <c r="BB16" s="35">
        <f t="shared" si="57"/>
        <v>0</v>
      </c>
      <c r="BC16" s="36">
        <f t="shared" si="58"/>
        <v>0</v>
      </c>
      <c r="BD16" s="36">
        <f t="shared" si="59"/>
        <v>0</v>
      </c>
      <c r="BE16" s="36">
        <f t="shared" si="60"/>
        <v>0</v>
      </c>
      <c r="BF16" s="36">
        <f t="shared" si="61"/>
        <v>0</v>
      </c>
      <c r="BG16" s="36">
        <f t="shared" si="62"/>
        <v>0</v>
      </c>
      <c r="BH16" s="36">
        <f t="shared" si="24"/>
        <v>0</v>
      </c>
      <c r="BI16" s="36">
        <f t="shared" si="63"/>
        <v>0</v>
      </c>
      <c r="BJ16" s="57">
        <f t="shared" si="64"/>
        <v>0</v>
      </c>
      <c r="BK16" s="57">
        <f t="shared" si="65"/>
        <v>0</v>
      </c>
      <c r="BL16" s="57">
        <f t="shared" si="66"/>
        <v>0</v>
      </c>
      <c r="BM16" s="57">
        <f t="shared" si="67"/>
        <v>0</v>
      </c>
      <c r="BN16" s="57">
        <f t="shared" si="68"/>
        <v>0</v>
      </c>
      <c r="BO16" s="57">
        <f t="shared" si="25"/>
        <v>0</v>
      </c>
      <c r="BP16" s="57">
        <f t="shared" si="69"/>
        <v>0</v>
      </c>
      <c r="BQ16" s="34">
        <f t="shared" si="70"/>
        <v>0</v>
      </c>
      <c r="BR16" s="34">
        <f t="shared" si="71"/>
        <v>0</v>
      </c>
      <c r="BS16" s="34">
        <f t="shared" si="72"/>
        <v>0</v>
      </c>
      <c r="BT16" s="34">
        <f t="shared" si="73"/>
        <v>0</v>
      </c>
      <c r="BU16" s="34">
        <f t="shared" si="74"/>
        <v>0</v>
      </c>
      <c r="BV16" s="34">
        <f t="shared" si="26"/>
        <v>0</v>
      </c>
      <c r="BW16" s="34">
        <f t="shared" si="75"/>
        <v>0</v>
      </c>
      <c r="BX16" s="35">
        <f t="shared" si="76"/>
        <v>0</v>
      </c>
      <c r="BY16" s="35">
        <f t="shared" si="77"/>
        <v>0</v>
      </c>
      <c r="BZ16" s="35">
        <f t="shared" si="78"/>
        <v>0</v>
      </c>
      <c r="CA16" s="35">
        <f t="shared" si="79"/>
        <v>0</v>
      </c>
      <c r="CB16" s="35">
        <f t="shared" si="80"/>
        <v>0</v>
      </c>
      <c r="CC16" s="35">
        <f t="shared" si="27"/>
        <v>0</v>
      </c>
      <c r="CD16" s="35">
        <f t="shared" si="81"/>
        <v>0</v>
      </c>
      <c r="CE16" s="36">
        <f t="shared" si="82"/>
        <v>0</v>
      </c>
      <c r="CF16" s="36">
        <f t="shared" si="83"/>
        <v>0</v>
      </c>
      <c r="CG16" s="36">
        <f t="shared" si="84"/>
        <v>0</v>
      </c>
      <c r="CH16" s="36">
        <f t="shared" si="85"/>
        <v>0</v>
      </c>
      <c r="CI16" s="36">
        <f t="shared" si="86"/>
        <v>0</v>
      </c>
      <c r="CJ16" s="36">
        <f t="shared" si="28"/>
        <v>0</v>
      </c>
      <c r="CK16" s="36">
        <f t="shared" si="87"/>
        <v>0</v>
      </c>
      <c r="CL16" s="34">
        <f t="shared" si="88"/>
        <v>0</v>
      </c>
      <c r="CM16" s="34">
        <f t="shared" si="118"/>
        <v>0</v>
      </c>
      <c r="CN16" s="34">
        <f t="shared" si="119"/>
        <v>0</v>
      </c>
      <c r="CO16" s="34">
        <f t="shared" si="120"/>
        <v>0</v>
      </c>
      <c r="CP16" s="34">
        <f t="shared" si="121"/>
        <v>0</v>
      </c>
      <c r="CQ16" s="34">
        <f t="shared" si="29"/>
        <v>0</v>
      </c>
      <c r="CR16" s="34">
        <f t="shared" si="93"/>
        <v>0</v>
      </c>
      <c r="CS16" s="38">
        <f t="shared" si="94"/>
        <v>1</v>
      </c>
      <c r="CT16" s="38">
        <f t="shared" si="122"/>
        <v>1</v>
      </c>
      <c r="CU16" s="38">
        <f t="shared" si="123"/>
        <v>0</v>
      </c>
      <c r="CV16" s="38">
        <f t="shared" si="124"/>
        <v>1</v>
      </c>
      <c r="CW16" s="38">
        <f t="shared" si="125"/>
        <v>0</v>
      </c>
      <c r="CX16" s="38">
        <f t="shared" si="30"/>
        <v>0</v>
      </c>
      <c r="CY16" s="38">
        <f t="shared" si="99"/>
        <v>2</v>
      </c>
      <c r="CZ16" s="1">
        <f t="shared" si="111"/>
        <v>1</v>
      </c>
      <c r="DB16" s="1" t="s">
        <v>66</v>
      </c>
      <c r="DC16" s="1">
        <f>+Y10</f>
        <v>10</v>
      </c>
      <c r="DD16" s="1">
        <v>3</v>
      </c>
      <c r="DE16" s="1" t="s">
        <v>77</v>
      </c>
      <c r="DF16" s="1" t="s">
        <v>73</v>
      </c>
      <c r="DG16" s="1" t="s">
        <v>74</v>
      </c>
      <c r="DH16" s="1" t="s">
        <v>72</v>
      </c>
      <c r="DI16" s="1" t="s">
        <v>76</v>
      </c>
      <c r="DJ16" s="1" t="s">
        <v>78</v>
      </c>
    </row>
    <row r="17" spans="1:114" x14ac:dyDescent="0.25">
      <c r="A17" s="3">
        <f t="shared" si="114"/>
        <v>15</v>
      </c>
      <c r="B17" s="3" t="str">
        <f t="shared" si="32"/>
        <v>BB-JK-15</v>
      </c>
      <c r="C17" s="3">
        <v>3</v>
      </c>
      <c r="D17" s="41">
        <f t="shared" ref="D17" si="127">+E17</f>
        <v>44753</v>
      </c>
      <c r="E17" s="42">
        <v>44753</v>
      </c>
      <c r="F17" s="6">
        <v>0.75</v>
      </c>
      <c r="G17" s="6"/>
      <c r="H17" s="3" t="str">
        <f t="shared" si="33"/>
        <v>Lower Perk 3</v>
      </c>
      <c r="I17" s="3">
        <v>12</v>
      </c>
      <c r="J17" s="3" t="s">
        <v>21</v>
      </c>
      <c r="K17" s="3" t="str">
        <f t="shared" si="34"/>
        <v>Great Valley 2</v>
      </c>
      <c r="L17" s="3">
        <v>7</v>
      </c>
      <c r="M17" s="3" t="str">
        <f t="shared" si="35"/>
        <v>Great Valley 2</v>
      </c>
      <c r="N17" s="3" t="s">
        <v>10</v>
      </c>
      <c r="P17" s="3">
        <v>10</v>
      </c>
      <c r="Q17" s="3">
        <v>5</v>
      </c>
      <c r="S17" s="3" t="s">
        <v>36</v>
      </c>
      <c r="AB17" s="39"/>
      <c r="AC17" s="39"/>
      <c r="AD17" s="39"/>
      <c r="AE17" s="39"/>
      <c r="AH17" s="38">
        <f t="shared" si="40"/>
        <v>0</v>
      </c>
      <c r="AI17" s="38">
        <f t="shared" si="41"/>
        <v>0</v>
      </c>
      <c r="AJ17" s="38">
        <f t="shared" ref="AJ17:AJ22" si="128">IF(AND(AH17=1,$H17=AH$1),1,0)</f>
        <v>0</v>
      </c>
      <c r="AK17" s="38">
        <f t="shared" ref="AK17:AK22" si="129">IF(OR(AND($H17=AH$1,$I17&gt;$L17),AND($K17=AH$1,$I17&lt;$L17)),1,0)</f>
        <v>0</v>
      </c>
      <c r="AL17" s="38">
        <f t="shared" ref="AL17:AL22" si="130">IF(OR(AND($H17=AH$1,$I17&lt;$L17),AND($K17=AH$1,$I17&gt;$L17)),1,0)</f>
        <v>0</v>
      </c>
      <c r="AM17" s="38">
        <f t="shared" si="21"/>
        <v>0</v>
      </c>
      <c r="AN17" s="38">
        <f t="shared" si="45"/>
        <v>0</v>
      </c>
      <c r="AO17" s="34">
        <f t="shared" si="46"/>
        <v>0</v>
      </c>
      <c r="AP17" s="34">
        <f t="shared" si="47"/>
        <v>0</v>
      </c>
      <c r="AQ17" s="34">
        <f t="shared" ref="AQ17:AQ22" si="131">IF(AND(AO17=1,$H17=AO$1),1,0)</f>
        <v>0</v>
      </c>
      <c r="AR17" s="34">
        <f t="shared" ref="AR17:AR22" si="132">IF(OR(AND($H17=AO$1,$I17&gt;$L17),AND($K17=AO$1,$I17&lt;$L17)),1,0)</f>
        <v>0</v>
      </c>
      <c r="AS17" s="34">
        <f t="shared" ref="AS17:AS22" si="133">IF(OR(AND($H17=AO$1,$I17&lt;$L17),AND($K17=AO$1,$I17&gt;$L17)),1,0)</f>
        <v>0</v>
      </c>
      <c r="AT17" s="34">
        <f t="shared" si="22"/>
        <v>0</v>
      </c>
      <c r="AU17" s="34">
        <f t="shared" si="51"/>
        <v>0</v>
      </c>
      <c r="AV17" s="35">
        <f t="shared" si="52"/>
        <v>0</v>
      </c>
      <c r="AW17" s="35">
        <f t="shared" si="53"/>
        <v>0</v>
      </c>
      <c r="AX17" s="35">
        <f t="shared" ref="AX17:AX22" si="134">IF(AND(AV17=1,$H17=AV$1),1,0)</f>
        <v>0</v>
      </c>
      <c r="AY17" s="35">
        <f t="shared" ref="AY17:AY22" si="135">IF(OR(AND($H17=AV$1,$I17&gt;$L17),AND($K17=AV$1,$I17&lt;$L17)),1,0)</f>
        <v>0</v>
      </c>
      <c r="AZ17" s="35">
        <f t="shared" ref="AZ17:AZ22" si="136">IF(OR(AND($H17=AV$1,$I17&lt;$L17),AND($K17=AV$1,$I17&gt;$L17)),1,0)</f>
        <v>0</v>
      </c>
      <c r="BA17" s="35">
        <f t="shared" si="23"/>
        <v>0</v>
      </c>
      <c r="BB17" s="35">
        <f t="shared" si="57"/>
        <v>0</v>
      </c>
      <c r="BC17" s="36">
        <f t="shared" si="58"/>
        <v>0</v>
      </c>
      <c r="BD17" s="36">
        <f t="shared" si="59"/>
        <v>0</v>
      </c>
      <c r="BE17" s="36">
        <f t="shared" ref="BE17:BE22" si="137">IF(AND(BC17=1,$H17=BC$1),1,0)</f>
        <v>0</v>
      </c>
      <c r="BF17" s="36">
        <f t="shared" ref="BF17:BF22" si="138">IF(OR(AND($H17=BC$1,$I17&gt;$L17),AND($K17=BC$1,$I17&lt;$L17)),1,0)</f>
        <v>0</v>
      </c>
      <c r="BG17" s="36">
        <f t="shared" ref="BG17:BG22" si="139">IF(OR(AND($H17=BC$1,$I17&lt;$L17),AND($K17=BC$1,$I17&gt;$L17)),1,0)</f>
        <v>0</v>
      </c>
      <c r="BH17" s="36">
        <f t="shared" si="24"/>
        <v>0</v>
      </c>
      <c r="BI17" s="36">
        <f t="shared" si="63"/>
        <v>0</v>
      </c>
      <c r="BJ17" s="57">
        <f t="shared" si="64"/>
        <v>1</v>
      </c>
      <c r="BK17" s="57">
        <f t="shared" si="65"/>
        <v>1</v>
      </c>
      <c r="BL17" s="57">
        <f t="shared" ref="BL17:BL22" si="140">IF(AND(BJ17=1,$H17=BJ$1),1,0)</f>
        <v>0</v>
      </c>
      <c r="BM17" s="57">
        <f t="shared" ref="BM17:BM22" si="141">IF(OR(AND($H17=BJ$1,$I17&gt;$L17),AND($K17=BJ$1,$I17&lt;$L17)),1,0)</f>
        <v>0</v>
      </c>
      <c r="BN17" s="57">
        <f t="shared" ref="BN17:BN22" si="142">IF(OR(AND($H17=BJ$1,$I17&lt;$L17),AND($K17=BJ$1,$I17&gt;$L17)),1,0)</f>
        <v>1</v>
      </c>
      <c r="BO17" s="57">
        <f t="shared" si="25"/>
        <v>0</v>
      </c>
      <c r="BP17" s="57">
        <f t="shared" si="69"/>
        <v>12</v>
      </c>
      <c r="BQ17" s="34">
        <f t="shared" si="70"/>
        <v>0</v>
      </c>
      <c r="BR17" s="34">
        <f t="shared" si="71"/>
        <v>0</v>
      </c>
      <c r="BS17" s="34">
        <f t="shared" ref="BS17:BS22" si="143">IF(AND(BQ17=1,$H17=BQ$1),1,0)</f>
        <v>0</v>
      </c>
      <c r="BT17" s="34">
        <f t="shared" ref="BT17:BT22" si="144">IF(OR(AND($H17=BQ$1,$I17&gt;$L17),AND($K17=BQ$1,$I17&lt;$L17)),1,0)</f>
        <v>0</v>
      </c>
      <c r="BU17" s="34">
        <f t="shared" ref="BU17:BU22" si="145">IF(OR(AND($H17=BQ$1,$I17&lt;$L17),AND($K17=BQ$1,$I17&gt;$L17)),1,0)</f>
        <v>0</v>
      </c>
      <c r="BV17" s="34">
        <f t="shared" si="26"/>
        <v>0</v>
      </c>
      <c r="BW17" s="34">
        <f t="shared" si="75"/>
        <v>0</v>
      </c>
      <c r="BX17" s="35">
        <f t="shared" si="76"/>
        <v>0</v>
      </c>
      <c r="BY17" s="35">
        <f t="shared" si="77"/>
        <v>0</v>
      </c>
      <c r="BZ17" s="35">
        <f t="shared" ref="BZ17:BZ22" si="146">IF(AND(BX17=1,$H17=BX$1),1,0)</f>
        <v>0</v>
      </c>
      <c r="CA17" s="35">
        <f t="shared" ref="CA17:CA22" si="147">IF(OR(AND($H17=BX$1,$I17&gt;$L17),AND($K17=BX$1,$I17&lt;$L17)),1,0)</f>
        <v>0</v>
      </c>
      <c r="CB17" s="35">
        <f t="shared" ref="CB17:CB22" si="148">IF(OR(AND($H17=BX$1,$I17&lt;$L17),AND($K17=BX$1,$I17&gt;$L17)),1,0)</f>
        <v>0</v>
      </c>
      <c r="CC17" s="35">
        <f t="shared" si="27"/>
        <v>0</v>
      </c>
      <c r="CD17" s="35">
        <f t="shared" si="81"/>
        <v>0</v>
      </c>
      <c r="CE17" s="36">
        <f t="shared" si="82"/>
        <v>1</v>
      </c>
      <c r="CF17" s="36">
        <f t="shared" si="83"/>
        <v>0</v>
      </c>
      <c r="CG17" s="36">
        <f t="shared" ref="CG17:CG22" si="149">IF(AND(CE17=1,$H17=CE$1),1,0)</f>
        <v>1</v>
      </c>
      <c r="CH17" s="36">
        <f t="shared" ref="CH17:CH22" si="150">IF(OR(AND($H17=CE$1,$I17&gt;$L17),AND($K17=CE$1,$I17&lt;$L17)),1,0)</f>
        <v>1</v>
      </c>
      <c r="CI17" s="36">
        <f t="shared" ref="CI17:CI22" si="151">IF(OR(AND($H17=CE$1,$I17&lt;$L17),AND($K17=CE$1,$I17&gt;$L17)),1,0)</f>
        <v>0</v>
      </c>
      <c r="CJ17" s="36">
        <f t="shared" si="28"/>
        <v>0</v>
      </c>
      <c r="CK17" s="36">
        <f t="shared" si="87"/>
        <v>7</v>
      </c>
      <c r="CL17" s="34">
        <f t="shared" si="88"/>
        <v>0</v>
      </c>
      <c r="CM17" s="34">
        <f t="shared" si="118"/>
        <v>0</v>
      </c>
      <c r="CN17" s="34">
        <f t="shared" si="119"/>
        <v>0</v>
      </c>
      <c r="CO17" s="34">
        <f t="shared" si="120"/>
        <v>0</v>
      </c>
      <c r="CP17" s="34">
        <f t="shared" si="121"/>
        <v>0</v>
      </c>
      <c r="CQ17" s="34">
        <f t="shared" si="29"/>
        <v>0</v>
      </c>
      <c r="CR17" s="34">
        <f t="shared" si="93"/>
        <v>0</v>
      </c>
      <c r="CS17" s="38">
        <f t="shared" si="94"/>
        <v>0</v>
      </c>
      <c r="CT17" s="38">
        <f t="shared" si="122"/>
        <v>0</v>
      </c>
      <c r="CU17" s="38">
        <f t="shared" si="123"/>
        <v>0</v>
      </c>
      <c r="CV17" s="38">
        <f t="shared" si="124"/>
        <v>0</v>
      </c>
      <c r="CW17" s="38">
        <f t="shared" si="125"/>
        <v>0</v>
      </c>
      <c r="CX17" s="38">
        <f t="shared" si="30"/>
        <v>0</v>
      </c>
      <c r="CY17" s="38">
        <f t="shared" si="99"/>
        <v>0</v>
      </c>
      <c r="CZ17" s="1">
        <f t="shared" si="111"/>
        <v>1</v>
      </c>
      <c r="DB17" s="1" t="s">
        <v>67</v>
      </c>
      <c r="DC17" s="1">
        <f>+Y6</f>
        <v>10</v>
      </c>
      <c r="DD17" s="1">
        <v>4</v>
      </c>
    </row>
    <row r="18" spans="1:114" x14ac:dyDescent="0.25">
      <c r="A18" s="12">
        <f t="shared" ref="A18:A32" si="152">+A17+1</f>
        <v>16</v>
      </c>
      <c r="B18" s="12" t="str">
        <f t="shared" si="32"/>
        <v>BB-JK-16</v>
      </c>
      <c r="C18" s="12">
        <v>4</v>
      </c>
      <c r="D18" s="13">
        <f t="shared" si="115"/>
        <v>44756</v>
      </c>
      <c r="E18" s="14">
        <v>44756</v>
      </c>
      <c r="F18" s="15">
        <v>0.79166666666666663</v>
      </c>
      <c r="G18" s="15"/>
      <c r="H18" s="12" t="str">
        <f t="shared" si="33"/>
        <v>Lower Perk 3</v>
      </c>
      <c r="I18" s="12">
        <v>18</v>
      </c>
      <c r="J18" s="12" t="s">
        <v>21</v>
      </c>
      <c r="K18" s="12" t="str">
        <f t="shared" si="34"/>
        <v>Coventry</v>
      </c>
      <c r="L18" s="12">
        <v>7</v>
      </c>
      <c r="M18" s="12" t="str">
        <f t="shared" si="35"/>
        <v>Coventry</v>
      </c>
      <c r="N18" s="12" t="s">
        <v>10</v>
      </c>
      <c r="P18" s="12">
        <v>10</v>
      </c>
      <c r="Q18" s="12">
        <v>6</v>
      </c>
      <c r="AC18" s="39"/>
      <c r="AD18" s="39"/>
      <c r="AE18" s="39"/>
      <c r="AH18" s="38">
        <f t="shared" si="40"/>
        <v>0</v>
      </c>
      <c r="AI18" s="38">
        <f t="shared" si="41"/>
        <v>0</v>
      </c>
      <c r="AJ18" s="38">
        <f t="shared" si="128"/>
        <v>0</v>
      </c>
      <c r="AK18" s="38">
        <f t="shared" si="129"/>
        <v>0</v>
      </c>
      <c r="AL18" s="38">
        <f t="shared" si="130"/>
        <v>0</v>
      </c>
      <c r="AM18" s="38">
        <f t="shared" si="21"/>
        <v>0</v>
      </c>
      <c r="AN18" s="38">
        <f t="shared" si="45"/>
        <v>0</v>
      </c>
      <c r="AO18" s="34">
        <f t="shared" si="46"/>
        <v>0</v>
      </c>
      <c r="AP18" s="34">
        <f t="shared" si="47"/>
        <v>0</v>
      </c>
      <c r="AQ18" s="34">
        <f t="shared" si="131"/>
        <v>0</v>
      </c>
      <c r="AR18" s="34">
        <f t="shared" si="132"/>
        <v>0</v>
      </c>
      <c r="AS18" s="34">
        <f t="shared" si="133"/>
        <v>0</v>
      </c>
      <c r="AT18" s="34">
        <f t="shared" si="22"/>
        <v>0</v>
      </c>
      <c r="AU18" s="34">
        <f t="shared" si="51"/>
        <v>0</v>
      </c>
      <c r="AV18" s="35">
        <f t="shared" si="52"/>
        <v>1</v>
      </c>
      <c r="AW18" s="35">
        <f t="shared" si="53"/>
        <v>1</v>
      </c>
      <c r="AX18" s="35">
        <f t="shared" si="134"/>
        <v>0</v>
      </c>
      <c r="AY18" s="35">
        <f t="shared" si="135"/>
        <v>0</v>
      </c>
      <c r="AZ18" s="35">
        <f t="shared" si="136"/>
        <v>1</v>
      </c>
      <c r="BA18" s="35">
        <f t="shared" si="23"/>
        <v>0</v>
      </c>
      <c r="BB18" s="35">
        <f t="shared" si="57"/>
        <v>18</v>
      </c>
      <c r="BC18" s="36">
        <f t="shared" si="58"/>
        <v>0</v>
      </c>
      <c r="BD18" s="36">
        <f t="shared" si="59"/>
        <v>0</v>
      </c>
      <c r="BE18" s="36">
        <f t="shared" si="137"/>
        <v>0</v>
      </c>
      <c r="BF18" s="36">
        <f t="shared" si="138"/>
        <v>0</v>
      </c>
      <c r="BG18" s="36">
        <f t="shared" si="139"/>
        <v>0</v>
      </c>
      <c r="BH18" s="36">
        <f t="shared" si="24"/>
        <v>0</v>
      </c>
      <c r="BI18" s="36">
        <f t="shared" si="63"/>
        <v>0</v>
      </c>
      <c r="BJ18" s="57">
        <f t="shared" si="64"/>
        <v>0</v>
      </c>
      <c r="BK18" s="57">
        <f t="shared" si="65"/>
        <v>0</v>
      </c>
      <c r="BL18" s="57">
        <f t="shared" si="140"/>
        <v>0</v>
      </c>
      <c r="BM18" s="57">
        <f t="shared" si="141"/>
        <v>0</v>
      </c>
      <c r="BN18" s="57">
        <f t="shared" si="142"/>
        <v>0</v>
      </c>
      <c r="BO18" s="57">
        <f t="shared" si="25"/>
        <v>0</v>
      </c>
      <c r="BP18" s="57">
        <f t="shared" si="69"/>
        <v>0</v>
      </c>
      <c r="BQ18" s="34">
        <f t="shared" si="70"/>
        <v>0</v>
      </c>
      <c r="BR18" s="34">
        <f t="shared" si="71"/>
        <v>0</v>
      </c>
      <c r="BS18" s="34">
        <f t="shared" si="143"/>
        <v>0</v>
      </c>
      <c r="BT18" s="34">
        <f t="shared" si="144"/>
        <v>0</v>
      </c>
      <c r="BU18" s="34">
        <f t="shared" si="145"/>
        <v>0</v>
      </c>
      <c r="BV18" s="34">
        <f t="shared" si="26"/>
        <v>0</v>
      </c>
      <c r="BW18" s="34">
        <f t="shared" si="75"/>
        <v>0</v>
      </c>
      <c r="BX18" s="35">
        <f t="shared" si="76"/>
        <v>0</v>
      </c>
      <c r="BY18" s="35">
        <f t="shared" si="77"/>
        <v>0</v>
      </c>
      <c r="BZ18" s="35">
        <f t="shared" si="146"/>
        <v>0</v>
      </c>
      <c r="CA18" s="35">
        <f t="shared" si="147"/>
        <v>0</v>
      </c>
      <c r="CB18" s="35">
        <f t="shared" si="148"/>
        <v>0</v>
      </c>
      <c r="CC18" s="35">
        <f t="shared" si="27"/>
        <v>0</v>
      </c>
      <c r="CD18" s="35">
        <f t="shared" si="81"/>
        <v>0</v>
      </c>
      <c r="CE18" s="36">
        <f t="shared" si="82"/>
        <v>1</v>
      </c>
      <c r="CF18" s="36">
        <f t="shared" si="83"/>
        <v>0</v>
      </c>
      <c r="CG18" s="36">
        <f t="shared" si="149"/>
        <v>1</v>
      </c>
      <c r="CH18" s="36">
        <f t="shared" si="150"/>
        <v>1</v>
      </c>
      <c r="CI18" s="36">
        <f t="shared" si="151"/>
        <v>0</v>
      </c>
      <c r="CJ18" s="36">
        <f t="shared" si="28"/>
        <v>0</v>
      </c>
      <c r="CK18" s="36">
        <f t="shared" si="87"/>
        <v>7</v>
      </c>
      <c r="CL18" s="34">
        <f t="shared" si="88"/>
        <v>0</v>
      </c>
      <c r="CM18" s="34">
        <f t="shared" si="118"/>
        <v>0</v>
      </c>
      <c r="CN18" s="34">
        <f t="shared" si="119"/>
        <v>0</v>
      </c>
      <c r="CO18" s="34">
        <f t="shared" si="120"/>
        <v>0</v>
      </c>
      <c r="CP18" s="34">
        <f t="shared" si="121"/>
        <v>0</v>
      </c>
      <c r="CQ18" s="34">
        <f t="shared" si="29"/>
        <v>0</v>
      </c>
      <c r="CR18" s="34">
        <f t="shared" si="93"/>
        <v>0</v>
      </c>
      <c r="CS18" s="38">
        <f t="shared" si="94"/>
        <v>0</v>
      </c>
      <c r="CT18" s="38">
        <f t="shared" si="122"/>
        <v>0</v>
      </c>
      <c r="CU18" s="38">
        <f t="shared" si="123"/>
        <v>0</v>
      </c>
      <c r="CV18" s="38">
        <f t="shared" si="124"/>
        <v>0</v>
      </c>
      <c r="CW18" s="38">
        <f t="shared" si="125"/>
        <v>0</v>
      </c>
      <c r="CX18" s="38">
        <f t="shared" si="30"/>
        <v>0</v>
      </c>
      <c r="CY18" s="38">
        <f t="shared" si="99"/>
        <v>0</v>
      </c>
      <c r="CZ18" s="1">
        <f t="shared" si="111"/>
        <v>0</v>
      </c>
      <c r="DB18" s="1" t="s">
        <v>79</v>
      </c>
      <c r="DC18" s="1">
        <f>+Y8</f>
        <v>6</v>
      </c>
      <c r="DD18" s="1">
        <v>5</v>
      </c>
      <c r="DE18" s="1" t="s">
        <v>73</v>
      </c>
      <c r="DF18" s="1" t="s">
        <v>77</v>
      </c>
      <c r="DG18" s="1" t="s">
        <v>71</v>
      </c>
      <c r="DH18" s="1" t="s">
        <v>85</v>
      </c>
      <c r="DI18" s="1" t="s">
        <v>75</v>
      </c>
      <c r="DJ18" s="1" t="s">
        <v>70</v>
      </c>
    </row>
    <row r="19" spans="1:114" x14ac:dyDescent="0.25">
      <c r="A19" s="12">
        <f t="shared" si="152"/>
        <v>17</v>
      </c>
      <c r="B19" s="12" t="str">
        <f t="shared" si="32"/>
        <v>BB-JK-17</v>
      </c>
      <c r="C19" s="12">
        <v>4</v>
      </c>
      <c r="D19" s="13">
        <f t="shared" si="115"/>
        <v>44756</v>
      </c>
      <c r="E19" s="14">
        <v>44756</v>
      </c>
      <c r="F19" s="15">
        <v>0.75</v>
      </c>
      <c r="G19" s="15"/>
      <c r="H19" s="12" t="str">
        <f t="shared" si="33"/>
        <v>Upper Providence</v>
      </c>
      <c r="I19" s="12">
        <v>16</v>
      </c>
      <c r="J19" s="12" t="s">
        <v>21</v>
      </c>
      <c r="K19" s="12" t="str">
        <f t="shared" si="34"/>
        <v>Great Valley 2</v>
      </c>
      <c r="L19" s="12">
        <v>0</v>
      </c>
      <c r="M19" s="12" t="str">
        <f t="shared" si="35"/>
        <v>Great Valley 2</v>
      </c>
      <c r="N19" s="12" t="s">
        <v>10</v>
      </c>
      <c r="P19" s="12">
        <v>2</v>
      </c>
      <c r="Q19" s="12">
        <v>5</v>
      </c>
      <c r="AC19" s="39"/>
      <c r="AD19" s="39"/>
      <c r="AE19" s="39"/>
      <c r="AH19" s="38">
        <f t="shared" si="40"/>
        <v>0</v>
      </c>
      <c r="AI19" s="38">
        <f t="shared" si="41"/>
        <v>0</v>
      </c>
      <c r="AJ19" s="38">
        <f t="shared" si="128"/>
        <v>0</v>
      </c>
      <c r="AK19" s="38">
        <f t="shared" si="129"/>
        <v>0</v>
      </c>
      <c r="AL19" s="38">
        <f t="shared" si="130"/>
        <v>0</v>
      </c>
      <c r="AM19" s="38">
        <f t="shared" si="21"/>
        <v>0</v>
      </c>
      <c r="AN19" s="38">
        <f t="shared" si="45"/>
        <v>0</v>
      </c>
      <c r="AO19" s="34">
        <f t="shared" si="46"/>
        <v>0</v>
      </c>
      <c r="AP19" s="34">
        <f t="shared" si="47"/>
        <v>0</v>
      </c>
      <c r="AQ19" s="34">
        <f t="shared" si="131"/>
        <v>0</v>
      </c>
      <c r="AR19" s="34">
        <f t="shared" si="132"/>
        <v>0</v>
      </c>
      <c r="AS19" s="34">
        <f t="shared" si="133"/>
        <v>0</v>
      </c>
      <c r="AT19" s="34">
        <f t="shared" si="22"/>
        <v>0</v>
      </c>
      <c r="AU19" s="34">
        <f t="shared" si="51"/>
        <v>0</v>
      </c>
      <c r="AV19" s="35">
        <f t="shared" si="52"/>
        <v>0</v>
      </c>
      <c r="AW19" s="35">
        <f t="shared" si="53"/>
        <v>0</v>
      </c>
      <c r="AX19" s="35">
        <f t="shared" si="134"/>
        <v>0</v>
      </c>
      <c r="AY19" s="35">
        <f t="shared" si="135"/>
        <v>0</v>
      </c>
      <c r="AZ19" s="35">
        <f t="shared" si="136"/>
        <v>0</v>
      </c>
      <c r="BA19" s="35">
        <f t="shared" si="23"/>
        <v>0</v>
      </c>
      <c r="BB19" s="35">
        <f t="shared" si="57"/>
        <v>0</v>
      </c>
      <c r="BC19" s="36">
        <f t="shared" si="58"/>
        <v>0</v>
      </c>
      <c r="BD19" s="36">
        <f t="shared" si="59"/>
        <v>0</v>
      </c>
      <c r="BE19" s="36">
        <f t="shared" si="137"/>
        <v>0</v>
      </c>
      <c r="BF19" s="36">
        <f t="shared" si="138"/>
        <v>0</v>
      </c>
      <c r="BG19" s="36">
        <f t="shared" si="139"/>
        <v>0</v>
      </c>
      <c r="BH19" s="36">
        <f t="shared" si="24"/>
        <v>0</v>
      </c>
      <c r="BI19" s="36">
        <f t="shared" si="63"/>
        <v>0</v>
      </c>
      <c r="BJ19" s="57">
        <f t="shared" si="64"/>
        <v>1</v>
      </c>
      <c r="BK19" s="57">
        <f t="shared" si="65"/>
        <v>1</v>
      </c>
      <c r="BL19" s="57">
        <f t="shared" si="140"/>
        <v>0</v>
      </c>
      <c r="BM19" s="57">
        <f t="shared" si="141"/>
        <v>0</v>
      </c>
      <c r="BN19" s="57">
        <f t="shared" si="142"/>
        <v>1</v>
      </c>
      <c r="BO19" s="57">
        <f t="shared" si="25"/>
        <v>0</v>
      </c>
      <c r="BP19" s="57">
        <f t="shared" si="69"/>
        <v>16</v>
      </c>
      <c r="BQ19" s="34">
        <f t="shared" si="70"/>
        <v>0</v>
      </c>
      <c r="BR19" s="34">
        <f t="shared" si="71"/>
        <v>0</v>
      </c>
      <c r="BS19" s="34">
        <f t="shared" si="143"/>
        <v>0</v>
      </c>
      <c r="BT19" s="34">
        <f t="shared" si="144"/>
        <v>0</v>
      </c>
      <c r="BU19" s="34">
        <f t="shared" si="145"/>
        <v>0</v>
      </c>
      <c r="BV19" s="34">
        <f t="shared" si="26"/>
        <v>0</v>
      </c>
      <c r="BW19" s="34">
        <f t="shared" si="75"/>
        <v>0</v>
      </c>
      <c r="BX19" s="35">
        <f t="shared" si="76"/>
        <v>0</v>
      </c>
      <c r="BY19" s="35">
        <f t="shared" si="77"/>
        <v>0</v>
      </c>
      <c r="BZ19" s="35">
        <f t="shared" si="146"/>
        <v>0</v>
      </c>
      <c r="CA19" s="35">
        <f t="shared" si="147"/>
        <v>0</v>
      </c>
      <c r="CB19" s="35">
        <f t="shared" si="148"/>
        <v>0</v>
      </c>
      <c r="CC19" s="35">
        <f t="shared" si="27"/>
        <v>0</v>
      </c>
      <c r="CD19" s="35">
        <f t="shared" si="81"/>
        <v>0</v>
      </c>
      <c r="CE19" s="36">
        <f t="shared" si="82"/>
        <v>0</v>
      </c>
      <c r="CF19" s="36">
        <f t="shared" si="83"/>
        <v>0</v>
      </c>
      <c r="CG19" s="36">
        <f t="shared" si="149"/>
        <v>0</v>
      </c>
      <c r="CH19" s="36">
        <f t="shared" si="150"/>
        <v>0</v>
      </c>
      <c r="CI19" s="36">
        <f t="shared" si="151"/>
        <v>0</v>
      </c>
      <c r="CJ19" s="36">
        <f t="shared" si="28"/>
        <v>0</v>
      </c>
      <c r="CK19" s="36">
        <f t="shared" si="87"/>
        <v>0</v>
      </c>
      <c r="CL19" s="34">
        <f t="shared" si="88"/>
        <v>0</v>
      </c>
      <c r="CM19" s="34">
        <f t="shared" si="118"/>
        <v>0</v>
      </c>
      <c r="CN19" s="34">
        <f t="shared" si="119"/>
        <v>0</v>
      </c>
      <c r="CO19" s="34">
        <f t="shared" si="120"/>
        <v>0</v>
      </c>
      <c r="CP19" s="34">
        <f t="shared" si="121"/>
        <v>0</v>
      </c>
      <c r="CQ19" s="34">
        <f t="shared" si="29"/>
        <v>0</v>
      </c>
      <c r="CR19" s="34">
        <f t="shared" si="93"/>
        <v>0</v>
      </c>
      <c r="CS19" s="38">
        <f t="shared" si="94"/>
        <v>1</v>
      </c>
      <c r="CT19" s="38">
        <f t="shared" si="122"/>
        <v>0</v>
      </c>
      <c r="CU19" s="38">
        <f t="shared" si="123"/>
        <v>1</v>
      </c>
      <c r="CV19" s="38">
        <f t="shared" si="124"/>
        <v>1</v>
      </c>
      <c r="CW19" s="38">
        <f t="shared" si="125"/>
        <v>0</v>
      </c>
      <c r="CX19" s="38">
        <f t="shared" si="30"/>
        <v>0</v>
      </c>
      <c r="CY19" s="38">
        <f t="shared" si="99"/>
        <v>0</v>
      </c>
      <c r="CZ19" s="1">
        <f t="shared" si="111"/>
        <v>2</v>
      </c>
      <c r="DB19" s="1" t="s">
        <v>80</v>
      </c>
      <c r="DC19" s="1">
        <f>+Y4</f>
        <v>6</v>
      </c>
      <c r="DD19" s="1">
        <v>6</v>
      </c>
      <c r="DE19" s="1" t="s">
        <v>86</v>
      </c>
      <c r="DF19" s="1" t="s">
        <v>70</v>
      </c>
      <c r="DG19" s="1" t="s">
        <v>87</v>
      </c>
      <c r="DH19" s="1" t="s">
        <v>74</v>
      </c>
      <c r="DI19" s="1" t="s">
        <v>85</v>
      </c>
      <c r="DJ19" s="1" t="s">
        <v>88</v>
      </c>
    </row>
    <row r="20" spans="1:114" x14ac:dyDescent="0.25">
      <c r="A20" s="12">
        <f t="shared" si="152"/>
        <v>18</v>
      </c>
      <c r="B20" s="12" t="str">
        <f t="shared" si="32"/>
        <v>BB-JK-18</v>
      </c>
      <c r="C20" s="12">
        <v>4</v>
      </c>
      <c r="D20" s="13">
        <f>+E20</f>
        <v>44756</v>
      </c>
      <c r="E20" s="14">
        <v>44756</v>
      </c>
      <c r="F20" s="15">
        <v>0.75</v>
      </c>
      <c r="G20" s="15"/>
      <c r="H20" s="12" t="str">
        <f t="shared" si="33"/>
        <v>Berwyn-Paoli</v>
      </c>
      <c r="I20" s="12">
        <v>1</v>
      </c>
      <c r="J20" s="12" t="s">
        <v>21</v>
      </c>
      <c r="K20" s="12" t="str">
        <f t="shared" si="34"/>
        <v>Chester Valley</v>
      </c>
      <c r="L20" s="12">
        <v>15</v>
      </c>
      <c r="M20" s="12" t="str">
        <f t="shared" si="35"/>
        <v>Chester Valley</v>
      </c>
      <c r="N20" s="12" t="s">
        <v>10</v>
      </c>
      <c r="P20" s="12">
        <v>3</v>
      </c>
      <c r="Q20" s="12">
        <v>4</v>
      </c>
      <c r="AC20" s="39"/>
      <c r="AD20" s="39"/>
      <c r="AE20" s="39"/>
      <c r="AH20" s="38">
        <f t="shared" si="40"/>
        <v>1</v>
      </c>
      <c r="AI20" s="38">
        <f t="shared" si="41"/>
        <v>0</v>
      </c>
      <c r="AJ20" s="38">
        <f t="shared" si="128"/>
        <v>1</v>
      </c>
      <c r="AK20" s="38">
        <f t="shared" si="129"/>
        <v>0</v>
      </c>
      <c r="AL20" s="38">
        <f t="shared" si="130"/>
        <v>1</v>
      </c>
      <c r="AM20" s="38">
        <f t="shared" si="21"/>
        <v>0</v>
      </c>
      <c r="AN20" s="38">
        <f t="shared" si="45"/>
        <v>15</v>
      </c>
      <c r="AO20" s="34">
        <f t="shared" si="46"/>
        <v>1</v>
      </c>
      <c r="AP20" s="34">
        <f t="shared" si="47"/>
        <v>1</v>
      </c>
      <c r="AQ20" s="34">
        <f t="shared" si="131"/>
        <v>0</v>
      </c>
      <c r="AR20" s="34">
        <f t="shared" si="132"/>
        <v>1</v>
      </c>
      <c r="AS20" s="34">
        <f t="shared" si="133"/>
        <v>0</v>
      </c>
      <c r="AT20" s="34">
        <f t="shared" si="22"/>
        <v>0</v>
      </c>
      <c r="AU20" s="34">
        <f t="shared" si="51"/>
        <v>1</v>
      </c>
      <c r="AV20" s="35">
        <f t="shared" si="52"/>
        <v>0</v>
      </c>
      <c r="AW20" s="35">
        <f t="shared" si="53"/>
        <v>0</v>
      </c>
      <c r="AX20" s="35">
        <f t="shared" si="134"/>
        <v>0</v>
      </c>
      <c r="AY20" s="35">
        <f t="shared" si="135"/>
        <v>0</v>
      </c>
      <c r="AZ20" s="35">
        <f t="shared" si="136"/>
        <v>0</v>
      </c>
      <c r="BA20" s="35">
        <f t="shared" si="23"/>
        <v>0</v>
      </c>
      <c r="BB20" s="35">
        <f t="shared" si="57"/>
        <v>0</v>
      </c>
      <c r="BC20" s="36">
        <f t="shared" si="58"/>
        <v>0</v>
      </c>
      <c r="BD20" s="36">
        <f t="shared" si="59"/>
        <v>0</v>
      </c>
      <c r="BE20" s="36">
        <f t="shared" si="137"/>
        <v>0</v>
      </c>
      <c r="BF20" s="36">
        <f t="shared" si="138"/>
        <v>0</v>
      </c>
      <c r="BG20" s="36">
        <f t="shared" si="139"/>
        <v>0</v>
      </c>
      <c r="BH20" s="36">
        <f t="shared" si="24"/>
        <v>0</v>
      </c>
      <c r="BI20" s="36">
        <f t="shared" si="63"/>
        <v>0</v>
      </c>
      <c r="BJ20" s="57">
        <f t="shared" si="64"/>
        <v>0</v>
      </c>
      <c r="BK20" s="57">
        <f t="shared" si="65"/>
        <v>0</v>
      </c>
      <c r="BL20" s="57">
        <f t="shared" si="140"/>
        <v>0</v>
      </c>
      <c r="BM20" s="57">
        <f t="shared" si="141"/>
        <v>0</v>
      </c>
      <c r="BN20" s="57">
        <f t="shared" si="142"/>
        <v>0</v>
      </c>
      <c r="BO20" s="57">
        <f t="shared" si="25"/>
        <v>0</v>
      </c>
      <c r="BP20" s="57">
        <f t="shared" si="69"/>
        <v>0</v>
      </c>
      <c r="BQ20" s="34">
        <f t="shared" si="70"/>
        <v>0</v>
      </c>
      <c r="BR20" s="34">
        <f t="shared" si="71"/>
        <v>0</v>
      </c>
      <c r="BS20" s="34">
        <f t="shared" si="143"/>
        <v>0</v>
      </c>
      <c r="BT20" s="34">
        <f t="shared" si="144"/>
        <v>0</v>
      </c>
      <c r="BU20" s="34">
        <f t="shared" si="145"/>
        <v>0</v>
      </c>
      <c r="BV20" s="34">
        <f t="shared" si="26"/>
        <v>0</v>
      </c>
      <c r="BW20" s="34">
        <f t="shared" si="75"/>
        <v>0</v>
      </c>
      <c r="BX20" s="35">
        <f t="shared" si="76"/>
        <v>0</v>
      </c>
      <c r="BY20" s="35">
        <f t="shared" si="77"/>
        <v>0</v>
      </c>
      <c r="BZ20" s="35">
        <f t="shared" si="146"/>
        <v>0</v>
      </c>
      <c r="CA20" s="35">
        <f t="shared" si="147"/>
        <v>0</v>
      </c>
      <c r="CB20" s="35">
        <f t="shared" si="148"/>
        <v>0</v>
      </c>
      <c r="CC20" s="35">
        <f t="shared" si="27"/>
        <v>0</v>
      </c>
      <c r="CD20" s="35">
        <f t="shared" si="81"/>
        <v>0</v>
      </c>
      <c r="CE20" s="36">
        <f t="shared" si="82"/>
        <v>0</v>
      </c>
      <c r="CF20" s="36">
        <f t="shared" si="83"/>
        <v>0</v>
      </c>
      <c r="CG20" s="36">
        <f t="shared" si="149"/>
        <v>0</v>
      </c>
      <c r="CH20" s="36">
        <f t="shared" si="150"/>
        <v>0</v>
      </c>
      <c r="CI20" s="36">
        <f t="shared" si="151"/>
        <v>0</v>
      </c>
      <c r="CJ20" s="36">
        <f t="shared" si="28"/>
        <v>0</v>
      </c>
      <c r="CK20" s="36">
        <f t="shared" si="87"/>
        <v>0</v>
      </c>
      <c r="CL20" s="34">
        <f t="shared" si="88"/>
        <v>0</v>
      </c>
      <c r="CM20" s="34">
        <f t="shared" si="118"/>
        <v>0</v>
      </c>
      <c r="CN20" s="34">
        <f t="shared" si="119"/>
        <v>0</v>
      </c>
      <c r="CO20" s="34">
        <f t="shared" si="120"/>
        <v>0</v>
      </c>
      <c r="CP20" s="34">
        <f t="shared" si="121"/>
        <v>0</v>
      </c>
      <c r="CQ20" s="34">
        <f t="shared" si="29"/>
        <v>0</v>
      </c>
      <c r="CR20" s="34">
        <f t="shared" si="93"/>
        <v>0</v>
      </c>
      <c r="CS20" s="38">
        <f t="shared" si="94"/>
        <v>0</v>
      </c>
      <c r="CT20" s="38">
        <f t="shared" si="122"/>
        <v>0</v>
      </c>
      <c r="CU20" s="38">
        <f t="shared" si="123"/>
        <v>0</v>
      </c>
      <c r="CV20" s="38">
        <f t="shared" si="124"/>
        <v>0</v>
      </c>
      <c r="CW20" s="38">
        <f t="shared" si="125"/>
        <v>0</v>
      </c>
      <c r="CX20" s="38">
        <f t="shared" si="30"/>
        <v>0</v>
      </c>
      <c r="CY20" s="38">
        <f t="shared" si="99"/>
        <v>0</v>
      </c>
      <c r="CZ20" s="1">
        <f t="shared" si="111"/>
        <v>0</v>
      </c>
      <c r="DB20" s="62" t="s">
        <v>81</v>
      </c>
      <c r="DC20" s="62">
        <f>+Y3</f>
        <v>4</v>
      </c>
      <c r="DD20" s="1">
        <v>7</v>
      </c>
    </row>
    <row r="21" spans="1:114" x14ac:dyDescent="0.25">
      <c r="A21" s="12">
        <f>+A20+1</f>
        <v>19</v>
      </c>
      <c r="B21" s="12" t="str">
        <f t="shared" si="32"/>
        <v>BB-JK-19</v>
      </c>
      <c r="C21" s="12">
        <v>4</v>
      </c>
      <c r="D21" s="13">
        <f t="shared" si="115"/>
        <v>44756</v>
      </c>
      <c r="E21" s="14">
        <v>44756</v>
      </c>
      <c r="F21" s="15">
        <v>0.79166666666666663</v>
      </c>
      <c r="G21" s="15"/>
      <c r="H21" s="12" t="str">
        <f t="shared" si="33"/>
        <v>Great Valley 1</v>
      </c>
      <c r="I21" s="56">
        <v>17</v>
      </c>
      <c r="J21" s="12" t="s">
        <v>21</v>
      </c>
      <c r="K21" s="12" t="str">
        <f t="shared" si="34"/>
        <v>Lower Perk 1</v>
      </c>
      <c r="L21" s="56">
        <v>15</v>
      </c>
      <c r="M21" s="12" t="str">
        <f t="shared" si="35"/>
        <v>Lower Perk 1</v>
      </c>
      <c r="N21" s="12" t="s">
        <v>10</v>
      </c>
      <c r="P21" s="12">
        <v>1</v>
      </c>
      <c r="Q21" s="12">
        <v>8</v>
      </c>
      <c r="AC21" s="39"/>
      <c r="AD21" s="39"/>
      <c r="AE21" s="39"/>
      <c r="AH21" s="38">
        <f t="shared" si="40"/>
        <v>0</v>
      </c>
      <c r="AI21" s="38">
        <f t="shared" si="41"/>
        <v>0</v>
      </c>
      <c r="AJ21" s="38">
        <f t="shared" ref="AJ21" si="153">IF(AND(AH21=1,$H21=AH$1),1,0)</f>
        <v>0</v>
      </c>
      <c r="AK21" s="38">
        <f t="shared" ref="AK21" si="154">IF(OR(AND($H21=AH$1,$I21&gt;$L21),AND($K21=AH$1,$I21&lt;$L21)),1,0)</f>
        <v>0</v>
      </c>
      <c r="AL21" s="38">
        <f t="shared" ref="AL21" si="155">IF(OR(AND($H21=AH$1,$I21&lt;$L21),AND($K21=AH$1,$I21&gt;$L21)),1,0)</f>
        <v>0</v>
      </c>
      <c r="AM21" s="38">
        <f t="shared" si="21"/>
        <v>0</v>
      </c>
      <c r="AN21" s="38">
        <f t="shared" si="45"/>
        <v>0</v>
      </c>
      <c r="AO21" s="34">
        <f t="shared" si="46"/>
        <v>0</v>
      </c>
      <c r="AP21" s="34">
        <f t="shared" si="47"/>
        <v>0</v>
      </c>
      <c r="AQ21" s="34">
        <f t="shared" ref="AQ21" si="156">IF(AND(AO21=1,$H21=AO$1),1,0)</f>
        <v>0</v>
      </c>
      <c r="AR21" s="34">
        <f t="shared" ref="AR21" si="157">IF(OR(AND($H21=AO$1,$I21&gt;$L21),AND($K21=AO$1,$I21&lt;$L21)),1,0)</f>
        <v>0</v>
      </c>
      <c r="AS21" s="34">
        <f t="shared" ref="AS21" si="158">IF(OR(AND($H21=AO$1,$I21&lt;$L21),AND($K21=AO$1,$I21&gt;$L21)),1,0)</f>
        <v>0</v>
      </c>
      <c r="AT21" s="34">
        <f t="shared" si="22"/>
        <v>0</v>
      </c>
      <c r="AU21" s="34">
        <f t="shared" si="51"/>
        <v>0</v>
      </c>
      <c r="AV21" s="35">
        <f t="shared" si="52"/>
        <v>0</v>
      </c>
      <c r="AW21" s="35">
        <f t="shared" si="53"/>
        <v>0</v>
      </c>
      <c r="AX21" s="35">
        <f t="shared" ref="AX21" si="159">IF(AND(AV21=1,$H21=AV$1),1,0)</f>
        <v>0</v>
      </c>
      <c r="AY21" s="35">
        <f t="shared" ref="AY21" si="160">IF(OR(AND($H21=AV$1,$I21&gt;$L21),AND($K21=AV$1,$I21&lt;$L21)),1,0)</f>
        <v>0</v>
      </c>
      <c r="AZ21" s="35">
        <f t="shared" ref="AZ21" si="161">IF(OR(AND($H21=AV$1,$I21&lt;$L21),AND($K21=AV$1,$I21&gt;$L21)),1,0)</f>
        <v>0</v>
      </c>
      <c r="BA21" s="35">
        <f t="shared" si="23"/>
        <v>0</v>
      </c>
      <c r="BB21" s="35">
        <f t="shared" si="57"/>
        <v>0</v>
      </c>
      <c r="BC21" s="36">
        <f t="shared" si="58"/>
        <v>1</v>
      </c>
      <c r="BD21" s="36">
        <f t="shared" si="59"/>
        <v>0</v>
      </c>
      <c r="BE21" s="36">
        <f t="shared" ref="BE21" si="162">IF(AND(BC21=1,$H21=BC$1),1,0)</f>
        <v>1</v>
      </c>
      <c r="BF21" s="36">
        <f t="shared" ref="BF21" si="163">IF(OR(AND($H21=BC$1,$I21&gt;$L21),AND($K21=BC$1,$I21&lt;$L21)),1,0)</f>
        <v>1</v>
      </c>
      <c r="BG21" s="36">
        <f t="shared" ref="BG21" si="164">IF(OR(AND($H21=BC$1,$I21&lt;$L21),AND($K21=BC$1,$I21&gt;$L21)),1,0)</f>
        <v>0</v>
      </c>
      <c r="BH21" s="36">
        <f t="shared" si="24"/>
        <v>0</v>
      </c>
      <c r="BI21" s="36">
        <f t="shared" si="63"/>
        <v>15</v>
      </c>
      <c r="BJ21" s="57">
        <f t="shared" si="64"/>
        <v>0</v>
      </c>
      <c r="BK21" s="57">
        <f t="shared" si="65"/>
        <v>0</v>
      </c>
      <c r="BL21" s="57">
        <f t="shared" ref="BL21" si="165">IF(AND(BJ21=1,$H21=BJ$1),1,0)</f>
        <v>0</v>
      </c>
      <c r="BM21" s="57">
        <f t="shared" ref="BM21" si="166">IF(OR(AND($H21=BJ$1,$I21&gt;$L21),AND($K21=BJ$1,$I21&lt;$L21)),1,0)</f>
        <v>0</v>
      </c>
      <c r="BN21" s="57">
        <f t="shared" ref="BN21" si="167">IF(OR(AND($H21=BJ$1,$I21&lt;$L21),AND($K21=BJ$1,$I21&gt;$L21)),1,0)</f>
        <v>0</v>
      </c>
      <c r="BO21" s="57">
        <f t="shared" si="25"/>
        <v>0</v>
      </c>
      <c r="BP21" s="57">
        <f t="shared" si="69"/>
        <v>0</v>
      </c>
      <c r="BQ21" s="34">
        <f t="shared" si="70"/>
        <v>1</v>
      </c>
      <c r="BR21" s="34">
        <f t="shared" si="71"/>
        <v>1</v>
      </c>
      <c r="BS21" s="34">
        <f t="shared" ref="BS21" si="168">IF(AND(BQ21=1,$H21=BQ$1),1,0)</f>
        <v>0</v>
      </c>
      <c r="BT21" s="34">
        <f t="shared" ref="BT21" si="169">IF(OR(AND($H21=BQ$1,$I21&gt;$L21),AND($K21=BQ$1,$I21&lt;$L21)),1,0)</f>
        <v>0</v>
      </c>
      <c r="BU21" s="34">
        <f t="shared" ref="BU21" si="170">IF(OR(AND($H21=BQ$1,$I21&lt;$L21),AND($K21=BQ$1,$I21&gt;$L21)),1,0)</f>
        <v>1</v>
      </c>
      <c r="BV21" s="34">
        <f t="shared" si="26"/>
        <v>0</v>
      </c>
      <c r="BW21" s="34">
        <f t="shared" si="75"/>
        <v>17</v>
      </c>
      <c r="BX21" s="35">
        <f t="shared" si="76"/>
        <v>0</v>
      </c>
      <c r="BY21" s="35">
        <f t="shared" si="77"/>
        <v>0</v>
      </c>
      <c r="BZ21" s="35">
        <f t="shared" ref="BZ21" si="171">IF(AND(BX21=1,$H21=BX$1),1,0)</f>
        <v>0</v>
      </c>
      <c r="CA21" s="35">
        <f t="shared" ref="CA21" si="172">IF(OR(AND($H21=BX$1,$I21&gt;$L21),AND($K21=BX$1,$I21&lt;$L21)),1,0)</f>
        <v>0</v>
      </c>
      <c r="CB21" s="35">
        <f t="shared" ref="CB21" si="173">IF(OR(AND($H21=BX$1,$I21&lt;$L21),AND($K21=BX$1,$I21&gt;$L21)),1,0)</f>
        <v>0</v>
      </c>
      <c r="CC21" s="35">
        <f t="shared" si="27"/>
        <v>0</v>
      </c>
      <c r="CD21" s="35">
        <f t="shared" si="81"/>
        <v>0</v>
      </c>
      <c r="CE21" s="36">
        <f t="shared" si="82"/>
        <v>0</v>
      </c>
      <c r="CF21" s="36">
        <f t="shared" si="83"/>
        <v>0</v>
      </c>
      <c r="CG21" s="36">
        <f t="shared" ref="CG21" si="174">IF(AND(CE21=1,$H21=CE$1),1,0)</f>
        <v>0</v>
      </c>
      <c r="CH21" s="36">
        <f t="shared" ref="CH21" si="175">IF(OR(AND($H21=CE$1,$I21&gt;$L21),AND($K21=CE$1,$I21&lt;$L21)),1,0)</f>
        <v>0</v>
      </c>
      <c r="CI21" s="36">
        <f t="shared" ref="CI21" si="176">IF(OR(AND($H21=CE$1,$I21&lt;$L21),AND($K21=CE$1,$I21&gt;$L21)),1,0)</f>
        <v>0</v>
      </c>
      <c r="CJ21" s="36">
        <f t="shared" si="28"/>
        <v>0</v>
      </c>
      <c r="CK21" s="36">
        <f t="shared" si="87"/>
        <v>0</v>
      </c>
      <c r="CL21" s="34">
        <f t="shared" si="88"/>
        <v>0</v>
      </c>
      <c r="CM21" s="34">
        <f t="shared" si="118"/>
        <v>0</v>
      </c>
      <c r="CN21" s="34">
        <f t="shared" si="119"/>
        <v>0</v>
      </c>
      <c r="CO21" s="34">
        <f t="shared" si="120"/>
        <v>0</v>
      </c>
      <c r="CP21" s="34">
        <f t="shared" si="121"/>
        <v>0</v>
      </c>
      <c r="CQ21" s="34">
        <f t="shared" si="29"/>
        <v>0</v>
      </c>
      <c r="CR21" s="34">
        <f t="shared" si="93"/>
        <v>0</v>
      </c>
      <c r="CS21" s="38">
        <f t="shared" si="94"/>
        <v>0</v>
      </c>
      <c r="CT21" s="38">
        <f t="shared" si="122"/>
        <v>0</v>
      </c>
      <c r="CU21" s="38">
        <f t="shared" si="123"/>
        <v>0</v>
      </c>
      <c r="CV21" s="38">
        <f t="shared" si="124"/>
        <v>0</v>
      </c>
      <c r="CW21" s="38">
        <f t="shared" si="125"/>
        <v>0</v>
      </c>
      <c r="CX21" s="38">
        <f t="shared" si="30"/>
        <v>0</v>
      </c>
      <c r="CY21" s="38">
        <f t="shared" si="99"/>
        <v>0</v>
      </c>
      <c r="CZ21" s="1">
        <f t="shared" si="111"/>
        <v>0</v>
      </c>
      <c r="DB21" s="62" t="s">
        <v>82</v>
      </c>
      <c r="DC21" s="62">
        <f>+Y5</f>
        <v>2</v>
      </c>
      <c r="DD21" s="1">
        <v>8</v>
      </c>
    </row>
    <row r="22" spans="1:114" x14ac:dyDescent="0.25">
      <c r="A22" s="12">
        <f t="shared" si="152"/>
        <v>20</v>
      </c>
      <c r="B22" s="12" t="str">
        <f t="shared" si="32"/>
        <v>BB-JK-20</v>
      </c>
      <c r="C22" s="12">
        <v>4</v>
      </c>
      <c r="D22" s="13">
        <f t="shared" si="115"/>
        <v>44756</v>
      </c>
      <c r="E22" s="14">
        <v>44756</v>
      </c>
      <c r="F22" s="15" t="s">
        <v>43</v>
      </c>
      <c r="G22" s="15"/>
      <c r="H22" s="12" t="str">
        <f t="shared" si="33"/>
        <v>Lower Perk 2</v>
      </c>
      <c r="I22" s="12">
        <v>6</v>
      </c>
      <c r="J22" s="12" t="s">
        <v>21</v>
      </c>
      <c r="K22" s="12" t="str">
        <f t="shared" si="34"/>
        <v>Radnor-Wayne</v>
      </c>
      <c r="L22" s="12">
        <v>0</v>
      </c>
      <c r="M22" s="12" t="s">
        <v>43</v>
      </c>
      <c r="N22" s="12" t="s">
        <v>10</v>
      </c>
      <c r="P22" s="12">
        <v>9</v>
      </c>
      <c r="Q22" s="12">
        <v>7</v>
      </c>
      <c r="AC22" s="39"/>
      <c r="AD22" s="39"/>
      <c r="AE22" s="39"/>
      <c r="AH22" s="38">
        <f t="shared" si="40"/>
        <v>0</v>
      </c>
      <c r="AI22" s="38">
        <f t="shared" si="41"/>
        <v>0</v>
      </c>
      <c r="AJ22" s="38">
        <f t="shared" si="128"/>
        <v>0</v>
      </c>
      <c r="AK22" s="38">
        <f t="shared" si="129"/>
        <v>0</v>
      </c>
      <c r="AL22" s="38">
        <f t="shared" si="130"/>
        <v>0</v>
      </c>
      <c r="AM22" s="38">
        <f t="shared" si="21"/>
        <v>0</v>
      </c>
      <c r="AN22" s="38">
        <f t="shared" si="45"/>
        <v>0</v>
      </c>
      <c r="AO22" s="34">
        <f t="shared" si="46"/>
        <v>0</v>
      </c>
      <c r="AP22" s="34">
        <f t="shared" si="47"/>
        <v>0</v>
      </c>
      <c r="AQ22" s="34">
        <f t="shared" si="131"/>
        <v>0</v>
      </c>
      <c r="AR22" s="34">
        <f t="shared" si="132"/>
        <v>0</v>
      </c>
      <c r="AS22" s="34">
        <f t="shared" si="133"/>
        <v>0</v>
      </c>
      <c r="AT22" s="34">
        <f t="shared" si="22"/>
        <v>0</v>
      </c>
      <c r="AU22" s="34">
        <f t="shared" si="51"/>
        <v>0</v>
      </c>
      <c r="AV22" s="35">
        <f t="shared" si="52"/>
        <v>0</v>
      </c>
      <c r="AW22" s="35">
        <f t="shared" si="53"/>
        <v>0</v>
      </c>
      <c r="AX22" s="35">
        <f t="shared" si="134"/>
        <v>0</v>
      </c>
      <c r="AY22" s="35">
        <f t="shared" si="135"/>
        <v>0</v>
      </c>
      <c r="AZ22" s="35">
        <f t="shared" si="136"/>
        <v>0</v>
      </c>
      <c r="BA22" s="35">
        <f t="shared" si="23"/>
        <v>0</v>
      </c>
      <c r="BB22" s="35">
        <f t="shared" si="57"/>
        <v>0</v>
      </c>
      <c r="BC22" s="36">
        <f t="shared" si="58"/>
        <v>0</v>
      </c>
      <c r="BD22" s="36">
        <f t="shared" si="59"/>
        <v>0</v>
      </c>
      <c r="BE22" s="36">
        <f t="shared" si="137"/>
        <v>0</v>
      </c>
      <c r="BF22" s="36">
        <f t="shared" si="138"/>
        <v>0</v>
      </c>
      <c r="BG22" s="36">
        <f t="shared" si="139"/>
        <v>0</v>
      </c>
      <c r="BH22" s="36">
        <f t="shared" si="24"/>
        <v>0</v>
      </c>
      <c r="BI22" s="36">
        <f t="shared" si="63"/>
        <v>0</v>
      </c>
      <c r="BJ22" s="57">
        <f t="shared" si="64"/>
        <v>0</v>
      </c>
      <c r="BK22" s="57">
        <f t="shared" si="65"/>
        <v>0</v>
      </c>
      <c r="BL22" s="57">
        <f t="shared" si="140"/>
        <v>0</v>
      </c>
      <c r="BM22" s="57">
        <f t="shared" si="141"/>
        <v>0</v>
      </c>
      <c r="BN22" s="57">
        <f t="shared" si="142"/>
        <v>0</v>
      </c>
      <c r="BO22" s="57">
        <f t="shared" si="25"/>
        <v>0</v>
      </c>
      <c r="BP22" s="57">
        <f t="shared" si="69"/>
        <v>0</v>
      </c>
      <c r="BQ22" s="34">
        <f t="shared" si="70"/>
        <v>0</v>
      </c>
      <c r="BR22" s="34">
        <f t="shared" si="71"/>
        <v>0</v>
      </c>
      <c r="BS22" s="34">
        <f t="shared" si="143"/>
        <v>0</v>
      </c>
      <c r="BT22" s="34">
        <f t="shared" si="144"/>
        <v>0</v>
      </c>
      <c r="BU22" s="34">
        <f t="shared" si="145"/>
        <v>0</v>
      </c>
      <c r="BV22" s="34">
        <f t="shared" si="26"/>
        <v>0</v>
      </c>
      <c r="BW22" s="34">
        <f t="shared" si="75"/>
        <v>0</v>
      </c>
      <c r="BX22" s="35">
        <f t="shared" si="76"/>
        <v>1</v>
      </c>
      <c r="BY22" s="35">
        <f t="shared" si="77"/>
        <v>0</v>
      </c>
      <c r="BZ22" s="35">
        <f t="shared" si="146"/>
        <v>1</v>
      </c>
      <c r="CA22" s="35">
        <f t="shared" si="147"/>
        <v>1</v>
      </c>
      <c r="CB22" s="35">
        <f t="shared" si="148"/>
        <v>0</v>
      </c>
      <c r="CC22" s="35">
        <f t="shared" si="27"/>
        <v>0</v>
      </c>
      <c r="CD22" s="35">
        <f t="shared" si="81"/>
        <v>0</v>
      </c>
      <c r="CE22" s="36">
        <f t="shared" si="82"/>
        <v>0</v>
      </c>
      <c r="CF22" s="36">
        <f t="shared" si="83"/>
        <v>0</v>
      </c>
      <c r="CG22" s="36">
        <f t="shared" si="149"/>
        <v>0</v>
      </c>
      <c r="CH22" s="36">
        <f t="shared" si="150"/>
        <v>0</v>
      </c>
      <c r="CI22" s="36">
        <f t="shared" si="151"/>
        <v>0</v>
      </c>
      <c r="CJ22" s="36">
        <f t="shared" si="28"/>
        <v>0</v>
      </c>
      <c r="CK22" s="36">
        <f t="shared" si="87"/>
        <v>0</v>
      </c>
      <c r="CL22" s="34">
        <f t="shared" si="88"/>
        <v>1</v>
      </c>
      <c r="CM22" s="34">
        <f t="shared" si="118"/>
        <v>1</v>
      </c>
      <c r="CN22" s="34">
        <f t="shared" si="119"/>
        <v>0</v>
      </c>
      <c r="CO22" s="34">
        <f t="shared" si="120"/>
        <v>0</v>
      </c>
      <c r="CP22" s="34">
        <f t="shared" si="121"/>
        <v>1</v>
      </c>
      <c r="CQ22" s="34">
        <f t="shared" si="29"/>
        <v>0</v>
      </c>
      <c r="CR22" s="34">
        <f t="shared" si="93"/>
        <v>6</v>
      </c>
      <c r="CS22" s="38">
        <f t="shared" si="94"/>
        <v>0</v>
      </c>
      <c r="CT22" s="38">
        <f t="shared" si="122"/>
        <v>0</v>
      </c>
      <c r="CU22" s="38">
        <f t="shared" si="123"/>
        <v>0</v>
      </c>
      <c r="CV22" s="38">
        <f t="shared" si="124"/>
        <v>0</v>
      </c>
      <c r="CW22" s="38">
        <f t="shared" si="125"/>
        <v>0</v>
      </c>
      <c r="CX22" s="38">
        <f t="shared" si="30"/>
        <v>0</v>
      </c>
      <c r="CY22" s="38">
        <f t="shared" si="99"/>
        <v>0</v>
      </c>
      <c r="CZ22" s="1">
        <f t="shared" si="111"/>
        <v>1</v>
      </c>
      <c r="DB22" s="1" t="s">
        <v>83</v>
      </c>
      <c r="DC22" s="1">
        <f>+Y7</f>
        <v>0</v>
      </c>
      <c r="DD22" s="1">
        <v>9</v>
      </c>
    </row>
    <row r="23" spans="1:114" x14ac:dyDescent="0.25">
      <c r="A23" s="3">
        <f t="shared" si="152"/>
        <v>21</v>
      </c>
      <c r="B23" s="3" t="str">
        <f t="shared" ref="B23:B31" si="177">_xlfn.CONCAT($B$1,"-",A23)</f>
        <v>BB-JK-21</v>
      </c>
      <c r="C23" s="25">
        <v>5</v>
      </c>
      <c r="D23" s="4">
        <f t="shared" ref="D23:D31" si="178">+E23</f>
        <v>44759</v>
      </c>
      <c r="E23" s="5">
        <v>44759</v>
      </c>
      <c r="F23" s="6">
        <v>0.70833333333333337</v>
      </c>
      <c r="G23" s="6"/>
      <c r="H23" s="3" t="str">
        <f t="shared" si="33"/>
        <v>Great Valley 2</v>
      </c>
      <c r="I23" s="3">
        <v>4</v>
      </c>
      <c r="J23" s="3" t="s">
        <v>21</v>
      </c>
      <c r="K23" s="3" t="str">
        <f t="shared" si="34"/>
        <v>Berwyn-Paoli</v>
      </c>
      <c r="L23" s="3">
        <v>11</v>
      </c>
      <c r="M23" s="3" t="str">
        <f t="shared" si="35"/>
        <v>Berwyn-Paoli</v>
      </c>
      <c r="N23" s="3" t="s">
        <v>10</v>
      </c>
      <c r="P23" s="3">
        <v>5</v>
      </c>
      <c r="Q23" s="3">
        <v>3</v>
      </c>
      <c r="AH23" s="38">
        <f t="shared" si="40"/>
        <v>1</v>
      </c>
      <c r="AI23" s="38">
        <f t="shared" ref="AI23:AI31" si="179">IF(AND(AH23=1,$K23=AH$1),1,0)</f>
        <v>1</v>
      </c>
      <c r="AJ23" s="38">
        <f t="shared" ref="AJ23:AJ31" si="180">IF(AND(AH23=1,$H23=AH$1),1,0)</f>
        <v>0</v>
      </c>
      <c r="AK23" s="38">
        <f t="shared" ref="AK23:AK31" si="181">IF(OR(AND($H23=AH$1,$I23&gt;$L23),AND($K23=AH$1,$I23&lt;$L23)),1,0)</f>
        <v>1</v>
      </c>
      <c r="AL23" s="38">
        <f t="shared" ref="AL23:AL31" si="182">IF(OR(AND($H23=AH$1,$I23&lt;$L23),AND($K23=AH$1,$I23&gt;$L23)),1,0)</f>
        <v>0</v>
      </c>
      <c r="AM23" s="38">
        <f t="shared" ref="AM23:AM31" si="183">IF(AND(AH23=1,$I23+$L23&gt;0),1-SUM(AK23:AL23),0)</f>
        <v>0</v>
      </c>
      <c r="AN23" s="38">
        <f t="shared" ref="AN23:AN31" si="184">IF(AH23=1,IF($H23=AH$1,$L23,$I23),0)</f>
        <v>4</v>
      </c>
      <c r="AO23" s="34">
        <f t="shared" si="46"/>
        <v>0</v>
      </c>
      <c r="AP23" s="34">
        <f t="shared" ref="AP23:AP31" si="185">IF(AND(AO23=1,$K23=AO$1),1,0)</f>
        <v>0</v>
      </c>
      <c r="AQ23" s="34">
        <f t="shared" ref="AQ23:AQ31" si="186">IF(AND(AO23=1,$H23=AO$1),1,0)</f>
        <v>0</v>
      </c>
      <c r="AR23" s="34">
        <f t="shared" ref="AR23:AR31" si="187">IF(OR(AND($H23=AO$1,$I23&gt;$L23),AND($K23=AO$1,$I23&lt;$L23)),1,0)</f>
        <v>0</v>
      </c>
      <c r="AS23" s="34">
        <f t="shared" ref="AS23:AS31" si="188">IF(OR(AND($H23=AO$1,$I23&lt;$L23),AND($K23=AO$1,$I23&gt;$L23)),1,0)</f>
        <v>0</v>
      </c>
      <c r="AT23" s="34">
        <f t="shared" ref="AT23:AT31" si="189">IF(AND(AO23=1,$I23+$L23&gt;0),1-SUM(AR23:AS23),0)</f>
        <v>0</v>
      </c>
      <c r="AU23" s="34">
        <f t="shared" ref="AU23:AU31" si="190">IF(AO23=1,IF($H23=AO$1,$L23,$I23),0)</f>
        <v>0</v>
      </c>
      <c r="AV23" s="35">
        <f t="shared" si="52"/>
        <v>0</v>
      </c>
      <c r="AW23" s="35">
        <f t="shared" ref="AW23:AW31" si="191">IF(AND(AV23=1,$K23=AV$1),1,0)</f>
        <v>0</v>
      </c>
      <c r="AX23" s="35">
        <f t="shared" ref="AX23:AX31" si="192">IF(AND(AV23=1,$H23=AV$1),1,0)</f>
        <v>0</v>
      </c>
      <c r="AY23" s="35">
        <f t="shared" ref="AY23:AY31" si="193">IF(OR(AND($H23=AV$1,$I23&gt;$L23),AND($K23=AV$1,$I23&lt;$L23)),1,0)</f>
        <v>0</v>
      </c>
      <c r="AZ23" s="35">
        <f t="shared" ref="AZ23:AZ31" si="194">IF(OR(AND($H23=AV$1,$I23&lt;$L23),AND($K23=AV$1,$I23&gt;$L23)),1,0)</f>
        <v>0</v>
      </c>
      <c r="BA23" s="35">
        <f t="shared" ref="BA23:BA31" si="195">IF(AND(AV23=1,$I23+$L23&gt;0),1-SUM(AY23:AZ23),0)</f>
        <v>0</v>
      </c>
      <c r="BB23" s="35">
        <f t="shared" ref="BB23:BB31" si="196">IF(AV23=1,IF($H23=AV$1,$L23,$I23),0)</f>
        <v>0</v>
      </c>
      <c r="BC23" s="36">
        <f t="shared" si="58"/>
        <v>0</v>
      </c>
      <c r="BD23" s="36">
        <f t="shared" ref="BD23:BD31" si="197">IF(AND(BC23=1,$K23=BC$1),1,0)</f>
        <v>0</v>
      </c>
      <c r="BE23" s="36">
        <f t="shared" ref="BE23:BE31" si="198">IF(AND(BC23=1,$H23=BC$1),1,0)</f>
        <v>0</v>
      </c>
      <c r="BF23" s="36">
        <f t="shared" ref="BF23:BF31" si="199">IF(OR(AND($H23=BC$1,$I23&gt;$L23),AND($K23=BC$1,$I23&lt;$L23)),1,0)</f>
        <v>0</v>
      </c>
      <c r="BG23" s="36">
        <f t="shared" ref="BG23:BG31" si="200">IF(OR(AND($H23=BC$1,$I23&lt;$L23),AND($K23=BC$1,$I23&gt;$L23)),1,0)</f>
        <v>0</v>
      </c>
      <c r="BH23" s="36">
        <f t="shared" ref="BH23:BH31" si="201">IF(AND(BC23=1,$I23+$L23&gt;0),1-SUM(BF23:BG23),0)</f>
        <v>0</v>
      </c>
      <c r="BI23" s="36">
        <f t="shared" ref="BI23:BI31" si="202">IF(BC23=1,IF($H23=BC$1,$L23,$I23),0)</f>
        <v>0</v>
      </c>
      <c r="BJ23" s="57">
        <f t="shared" si="64"/>
        <v>1</v>
      </c>
      <c r="BK23" s="57">
        <f t="shared" ref="BK23:BK31" si="203">IF(AND(BJ23=1,$K23=BJ$1),1,0)</f>
        <v>0</v>
      </c>
      <c r="BL23" s="57">
        <f t="shared" ref="BL23:BL31" si="204">IF(AND(BJ23=1,$H23=BJ$1),1,0)</f>
        <v>1</v>
      </c>
      <c r="BM23" s="57">
        <f t="shared" ref="BM23:BM31" si="205">IF(OR(AND($H23=BJ$1,$I23&gt;$L23),AND($K23=BJ$1,$I23&lt;$L23)),1,0)</f>
        <v>0</v>
      </c>
      <c r="BN23" s="57">
        <f t="shared" ref="BN23:BN31" si="206">IF(OR(AND($H23=BJ$1,$I23&lt;$L23),AND($K23=BJ$1,$I23&gt;$L23)),1,0)</f>
        <v>1</v>
      </c>
      <c r="BO23" s="57">
        <f t="shared" ref="BO23:BO31" si="207">IF(AND(BJ23=1,$I23+$L23&gt;0),1-SUM(BM23:BN23),0)</f>
        <v>0</v>
      </c>
      <c r="BP23" s="57">
        <f t="shared" ref="BP23:BP31" si="208">IF(BJ23=1,IF($H23=BJ$1,$L23,$I23),0)</f>
        <v>11</v>
      </c>
      <c r="BQ23" s="34">
        <f t="shared" si="70"/>
        <v>0</v>
      </c>
      <c r="BR23" s="34">
        <f t="shared" ref="BR23:BR31" si="209">IF(AND(BQ23=1,$K23=BQ$1),1,0)</f>
        <v>0</v>
      </c>
      <c r="BS23" s="34">
        <f t="shared" ref="BS23:BS31" si="210">IF(AND(BQ23=1,$H23=BQ$1),1,0)</f>
        <v>0</v>
      </c>
      <c r="BT23" s="34">
        <f t="shared" ref="BT23:BT31" si="211">IF(OR(AND($H23=BQ$1,$I23&gt;$L23),AND($K23=BQ$1,$I23&lt;$L23)),1,0)</f>
        <v>0</v>
      </c>
      <c r="BU23" s="34">
        <f t="shared" ref="BU23:BU31" si="212">IF(OR(AND($H23=BQ$1,$I23&lt;$L23),AND($K23=BQ$1,$I23&gt;$L23)),1,0)</f>
        <v>0</v>
      </c>
      <c r="BV23" s="34">
        <f t="shared" ref="BV23:BV31" si="213">IF(AND(BQ23=1,$I23+$L23&gt;0),1-SUM(BT23:BU23),0)</f>
        <v>0</v>
      </c>
      <c r="BW23" s="34">
        <f t="shared" ref="BW23:BW31" si="214">IF(BQ23=1,IF($H23=BQ$1,$L23,$I23),0)</f>
        <v>0</v>
      </c>
      <c r="BX23" s="35">
        <f t="shared" si="76"/>
        <v>0</v>
      </c>
      <c r="BY23" s="35">
        <f t="shared" ref="BY23:BY31" si="215">IF(AND(BX23=1,$K23=BX$1),1,0)</f>
        <v>0</v>
      </c>
      <c r="BZ23" s="35">
        <f t="shared" ref="BZ23:BZ31" si="216">IF(AND(BX23=1,$H23=BX$1),1,0)</f>
        <v>0</v>
      </c>
      <c r="CA23" s="35">
        <f t="shared" ref="CA23:CA31" si="217">IF(OR(AND($H23=BX$1,$I23&gt;$L23),AND($K23=BX$1,$I23&lt;$L23)),1,0)</f>
        <v>0</v>
      </c>
      <c r="CB23" s="35">
        <f t="shared" ref="CB23:CB31" si="218">IF(OR(AND($H23=BX$1,$I23&lt;$L23),AND($K23=BX$1,$I23&gt;$L23)),1,0)</f>
        <v>0</v>
      </c>
      <c r="CC23" s="35">
        <f t="shared" ref="CC23:CC31" si="219">IF(AND(BX23=1,$I23+$L23&gt;0),1-SUM(CA23:CB23),0)</f>
        <v>0</v>
      </c>
      <c r="CD23" s="35">
        <f t="shared" ref="CD23:CD31" si="220">IF(BX23=1,IF($H23=BX$1,$L23,$I23),0)</f>
        <v>0</v>
      </c>
      <c r="CE23" s="36">
        <f t="shared" si="82"/>
        <v>0</v>
      </c>
      <c r="CF23" s="36">
        <f t="shared" ref="CF23:CF31" si="221">IF(AND(CE23=1,$K23=CE$1),1,0)</f>
        <v>0</v>
      </c>
      <c r="CG23" s="36">
        <f t="shared" ref="CG23:CG31" si="222">IF(AND(CE23=1,$H23=CE$1),1,0)</f>
        <v>0</v>
      </c>
      <c r="CH23" s="36">
        <f t="shared" ref="CH23:CH31" si="223">IF(OR(AND($H23=CE$1,$I23&gt;$L23),AND($K23=CE$1,$I23&lt;$L23)),1,0)</f>
        <v>0</v>
      </c>
      <c r="CI23" s="36">
        <f t="shared" ref="CI23:CI31" si="224">IF(OR(AND($H23=CE$1,$I23&lt;$L23),AND($K23=CE$1,$I23&gt;$L23)),1,0)</f>
        <v>0</v>
      </c>
      <c r="CJ23" s="36">
        <f t="shared" ref="CJ23:CJ31" si="225">IF(AND(CE23=1,$I23+$L23&gt;0),1-SUM(CH23:CI23),0)</f>
        <v>0</v>
      </c>
      <c r="CK23" s="36">
        <f t="shared" ref="CK23:CK31" si="226">IF(CE23=1,IF($H23=CE$1,$L23,$I23),0)</f>
        <v>0</v>
      </c>
      <c r="CL23" s="34">
        <f t="shared" si="88"/>
        <v>0</v>
      </c>
      <c r="CM23" s="34">
        <f t="shared" ref="CM23:CM31" si="227">IF(AND(CL23=1,$K23=CL$1),1,0)</f>
        <v>0</v>
      </c>
      <c r="CN23" s="34">
        <f t="shared" ref="CN23:CN31" si="228">IF(AND(CL23=1,$H23=CL$1),1,0)</f>
        <v>0</v>
      </c>
      <c r="CO23" s="34">
        <f t="shared" ref="CO23:CO31" si="229">IF(OR(AND($H23=CL$1,$I23&gt;$L23),AND($K23=CL$1,$I23&lt;$L23)),1,0)</f>
        <v>0</v>
      </c>
      <c r="CP23" s="34">
        <f t="shared" ref="CP23:CP31" si="230">IF(OR(AND($H23=CL$1,$I23&lt;$L23),AND($K23=CL$1,$I23&gt;$L23)),1,0)</f>
        <v>0</v>
      </c>
      <c r="CQ23" s="34">
        <f t="shared" ref="CQ23:CQ31" si="231">IF(AND(CL23=1,$I23+$L23&gt;0),1-SUM(CO23:CP23),0)</f>
        <v>0</v>
      </c>
      <c r="CR23" s="34">
        <f t="shared" ref="CR23:CR31" si="232">IF(CL23=1,IF($H23=CL$1,$L23,$I23),0)</f>
        <v>0</v>
      </c>
      <c r="CS23" s="38">
        <f t="shared" si="94"/>
        <v>0</v>
      </c>
      <c r="CT23" s="38">
        <f t="shared" ref="CT23:CT31" si="233">IF(AND(CS23=1,$K23=CS$1),1,0)</f>
        <v>0</v>
      </c>
      <c r="CU23" s="38">
        <f t="shared" ref="CU23:CU31" si="234">IF(AND(CS23=1,$H23=CS$1),1,0)</f>
        <v>0</v>
      </c>
      <c r="CV23" s="38">
        <f t="shared" ref="CV23:CV31" si="235">IF(OR(AND($H23=CS$1,$I23&gt;$L23),AND($K23=CS$1,$I23&lt;$L23)),1,0)</f>
        <v>0</v>
      </c>
      <c r="CW23" s="38">
        <f t="shared" ref="CW23:CW31" si="236">IF(OR(AND($H23=CS$1,$I23&lt;$L23),AND($K23=CS$1,$I23&gt;$L23)),1,0)</f>
        <v>0</v>
      </c>
      <c r="CX23" s="38">
        <f t="shared" ref="CX23:CX31" si="237">IF(AND(CS23=1,$I23+$L23&gt;0),1-SUM(CV23:CW23),0)</f>
        <v>0</v>
      </c>
      <c r="CY23" s="38">
        <f t="shared" ref="CY23:CY31" si="238">IF(CS23=1,IF($H23=CS$1,$L23,$I23),0)</f>
        <v>0</v>
      </c>
      <c r="CZ23" s="1">
        <f t="shared" si="111"/>
        <v>1</v>
      </c>
    </row>
    <row r="24" spans="1:114" x14ac:dyDescent="0.25">
      <c r="A24" s="3">
        <f t="shared" si="152"/>
        <v>22</v>
      </c>
      <c r="B24" s="3" t="str">
        <f t="shared" si="177"/>
        <v>BB-JK-22</v>
      </c>
      <c r="C24" s="25">
        <v>5</v>
      </c>
      <c r="D24" s="4">
        <f t="shared" si="178"/>
        <v>44759</v>
      </c>
      <c r="E24" s="5">
        <v>44759</v>
      </c>
      <c r="F24" s="6">
        <v>0.75</v>
      </c>
      <c r="G24" s="6"/>
      <c r="H24" s="3" t="str">
        <f t="shared" si="33"/>
        <v>Coventry</v>
      </c>
      <c r="I24" s="3">
        <v>0</v>
      </c>
      <c r="J24" s="3" t="s">
        <v>21</v>
      </c>
      <c r="K24" s="3" t="str">
        <f t="shared" si="34"/>
        <v>Upper Providence</v>
      </c>
      <c r="L24" s="3">
        <v>14</v>
      </c>
      <c r="M24" s="3" t="str">
        <f t="shared" si="35"/>
        <v>Upper Providence</v>
      </c>
      <c r="N24" s="3" t="s">
        <v>10</v>
      </c>
      <c r="P24" s="3">
        <v>6</v>
      </c>
      <c r="Q24" s="3">
        <v>2</v>
      </c>
      <c r="AH24" s="38">
        <f t="shared" si="40"/>
        <v>0</v>
      </c>
      <c r="AI24" s="38">
        <f t="shared" si="179"/>
        <v>0</v>
      </c>
      <c r="AJ24" s="38">
        <f t="shared" si="180"/>
        <v>0</v>
      </c>
      <c r="AK24" s="38">
        <f t="shared" si="181"/>
        <v>0</v>
      </c>
      <c r="AL24" s="38">
        <f t="shared" si="182"/>
        <v>0</v>
      </c>
      <c r="AM24" s="38">
        <f t="shared" si="183"/>
        <v>0</v>
      </c>
      <c r="AN24" s="38">
        <f t="shared" si="184"/>
        <v>0</v>
      </c>
      <c r="AO24" s="34">
        <f t="shared" si="46"/>
        <v>0</v>
      </c>
      <c r="AP24" s="34">
        <f t="shared" si="185"/>
        <v>0</v>
      </c>
      <c r="AQ24" s="34">
        <f t="shared" si="186"/>
        <v>0</v>
      </c>
      <c r="AR24" s="34">
        <f t="shared" si="187"/>
        <v>0</v>
      </c>
      <c r="AS24" s="34">
        <f t="shared" si="188"/>
        <v>0</v>
      </c>
      <c r="AT24" s="34">
        <f t="shared" si="189"/>
        <v>0</v>
      </c>
      <c r="AU24" s="34">
        <f t="shared" si="190"/>
        <v>0</v>
      </c>
      <c r="AV24" s="35">
        <f t="shared" si="52"/>
        <v>1</v>
      </c>
      <c r="AW24" s="35">
        <f t="shared" si="191"/>
        <v>0</v>
      </c>
      <c r="AX24" s="35">
        <f t="shared" si="192"/>
        <v>1</v>
      </c>
      <c r="AY24" s="35">
        <f t="shared" si="193"/>
        <v>0</v>
      </c>
      <c r="AZ24" s="35">
        <f t="shared" si="194"/>
        <v>1</v>
      </c>
      <c r="BA24" s="35">
        <f t="shared" si="195"/>
        <v>0</v>
      </c>
      <c r="BB24" s="35">
        <f t="shared" si="196"/>
        <v>14</v>
      </c>
      <c r="BC24" s="36">
        <f t="shared" si="58"/>
        <v>0</v>
      </c>
      <c r="BD24" s="36">
        <f t="shared" si="197"/>
        <v>0</v>
      </c>
      <c r="BE24" s="36">
        <f t="shared" si="198"/>
        <v>0</v>
      </c>
      <c r="BF24" s="36">
        <f t="shared" si="199"/>
        <v>0</v>
      </c>
      <c r="BG24" s="36">
        <f t="shared" si="200"/>
        <v>0</v>
      </c>
      <c r="BH24" s="36">
        <f t="shared" si="201"/>
        <v>0</v>
      </c>
      <c r="BI24" s="36">
        <f t="shared" si="202"/>
        <v>0</v>
      </c>
      <c r="BJ24" s="57">
        <f t="shared" si="64"/>
        <v>0</v>
      </c>
      <c r="BK24" s="57">
        <f t="shared" si="203"/>
        <v>0</v>
      </c>
      <c r="BL24" s="57">
        <f t="shared" si="204"/>
        <v>0</v>
      </c>
      <c r="BM24" s="57">
        <f t="shared" si="205"/>
        <v>0</v>
      </c>
      <c r="BN24" s="57">
        <f t="shared" si="206"/>
        <v>0</v>
      </c>
      <c r="BO24" s="57">
        <f t="shared" si="207"/>
        <v>0</v>
      </c>
      <c r="BP24" s="57">
        <f t="shared" si="208"/>
        <v>0</v>
      </c>
      <c r="BQ24" s="34">
        <f t="shared" si="70"/>
        <v>0</v>
      </c>
      <c r="BR24" s="34">
        <f t="shared" si="209"/>
        <v>0</v>
      </c>
      <c r="BS24" s="34">
        <f t="shared" si="210"/>
        <v>0</v>
      </c>
      <c r="BT24" s="34">
        <f t="shared" si="211"/>
        <v>0</v>
      </c>
      <c r="BU24" s="34">
        <f t="shared" si="212"/>
        <v>0</v>
      </c>
      <c r="BV24" s="34">
        <f t="shared" si="213"/>
        <v>0</v>
      </c>
      <c r="BW24" s="34">
        <f t="shared" si="214"/>
        <v>0</v>
      </c>
      <c r="BX24" s="35">
        <f t="shared" si="76"/>
        <v>0</v>
      </c>
      <c r="BY24" s="35">
        <f t="shared" si="215"/>
        <v>0</v>
      </c>
      <c r="BZ24" s="35">
        <f t="shared" si="216"/>
        <v>0</v>
      </c>
      <c r="CA24" s="35">
        <f t="shared" si="217"/>
        <v>0</v>
      </c>
      <c r="CB24" s="35">
        <f t="shared" si="218"/>
        <v>0</v>
      </c>
      <c r="CC24" s="35">
        <f t="shared" si="219"/>
        <v>0</v>
      </c>
      <c r="CD24" s="35">
        <f t="shared" si="220"/>
        <v>0</v>
      </c>
      <c r="CE24" s="36">
        <f t="shared" si="82"/>
        <v>0</v>
      </c>
      <c r="CF24" s="36">
        <f t="shared" si="221"/>
        <v>0</v>
      </c>
      <c r="CG24" s="36">
        <f t="shared" si="222"/>
        <v>0</v>
      </c>
      <c r="CH24" s="36">
        <f t="shared" si="223"/>
        <v>0</v>
      </c>
      <c r="CI24" s="36">
        <f t="shared" si="224"/>
        <v>0</v>
      </c>
      <c r="CJ24" s="36">
        <f t="shared" si="225"/>
        <v>0</v>
      </c>
      <c r="CK24" s="36">
        <f t="shared" si="226"/>
        <v>0</v>
      </c>
      <c r="CL24" s="34">
        <f t="shared" si="88"/>
        <v>0</v>
      </c>
      <c r="CM24" s="34">
        <f t="shared" si="227"/>
        <v>0</v>
      </c>
      <c r="CN24" s="34">
        <f t="shared" si="228"/>
        <v>0</v>
      </c>
      <c r="CO24" s="34">
        <f t="shared" si="229"/>
        <v>0</v>
      </c>
      <c r="CP24" s="34">
        <f t="shared" si="230"/>
        <v>0</v>
      </c>
      <c r="CQ24" s="34">
        <f t="shared" si="231"/>
        <v>0</v>
      </c>
      <c r="CR24" s="34">
        <f t="shared" si="232"/>
        <v>0</v>
      </c>
      <c r="CS24" s="38">
        <f t="shared" si="94"/>
        <v>1</v>
      </c>
      <c r="CT24" s="38">
        <f t="shared" si="233"/>
        <v>1</v>
      </c>
      <c r="CU24" s="38">
        <f t="shared" si="234"/>
        <v>0</v>
      </c>
      <c r="CV24" s="38">
        <f t="shared" si="235"/>
        <v>1</v>
      </c>
      <c r="CW24" s="38">
        <f t="shared" si="236"/>
        <v>0</v>
      </c>
      <c r="CX24" s="38">
        <f t="shared" si="237"/>
        <v>0</v>
      </c>
      <c r="CY24" s="38">
        <f t="shared" si="238"/>
        <v>0</v>
      </c>
      <c r="CZ24" s="1">
        <f t="shared" si="111"/>
        <v>1</v>
      </c>
    </row>
    <row r="25" spans="1:114" x14ac:dyDescent="0.25">
      <c r="A25" s="3">
        <f t="shared" si="152"/>
        <v>23</v>
      </c>
      <c r="B25" s="3" t="str">
        <f t="shared" si="177"/>
        <v>BB-JK-23</v>
      </c>
      <c r="C25" s="25">
        <v>5</v>
      </c>
      <c r="D25" s="4">
        <f t="shared" si="178"/>
        <v>44759</v>
      </c>
      <c r="E25" s="5">
        <v>44759</v>
      </c>
      <c r="F25" s="6" t="s">
        <v>43</v>
      </c>
      <c r="G25" s="6"/>
      <c r="H25" s="3" t="str">
        <f t="shared" si="33"/>
        <v>Radnor-Wayne</v>
      </c>
      <c r="I25" s="3">
        <v>0</v>
      </c>
      <c r="J25" s="3" t="s">
        <v>21</v>
      </c>
      <c r="K25" s="3" t="str">
        <f t="shared" si="34"/>
        <v>Lower Perk 3</v>
      </c>
      <c r="L25" s="3">
        <v>6</v>
      </c>
      <c r="M25" s="3" t="s">
        <v>43</v>
      </c>
      <c r="N25" s="3" t="s">
        <v>10</v>
      </c>
      <c r="P25" s="3">
        <v>7</v>
      </c>
      <c r="Q25" s="3">
        <v>10</v>
      </c>
      <c r="AH25" s="38">
        <f t="shared" si="40"/>
        <v>0</v>
      </c>
      <c r="AI25" s="38">
        <f t="shared" si="179"/>
        <v>0</v>
      </c>
      <c r="AJ25" s="38">
        <f t="shared" si="180"/>
        <v>0</v>
      </c>
      <c r="AK25" s="38">
        <f t="shared" si="181"/>
        <v>0</v>
      </c>
      <c r="AL25" s="38">
        <f t="shared" si="182"/>
        <v>0</v>
      </c>
      <c r="AM25" s="38">
        <f t="shared" si="183"/>
        <v>0</v>
      </c>
      <c r="AN25" s="38">
        <f t="shared" si="184"/>
        <v>0</v>
      </c>
      <c r="AO25" s="34">
        <f t="shared" si="46"/>
        <v>0</v>
      </c>
      <c r="AP25" s="34">
        <f t="shared" si="185"/>
        <v>0</v>
      </c>
      <c r="AQ25" s="34">
        <f t="shared" si="186"/>
        <v>0</v>
      </c>
      <c r="AR25" s="34">
        <f t="shared" si="187"/>
        <v>0</v>
      </c>
      <c r="AS25" s="34">
        <f t="shared" si="188"/>
        <v>0</v>
      </c>
      <c r="AT25" s="34">
        <f t="shared" si="189"/>
        <v>0</v>
      </c>
      <c r="AU25" s="34">
        <f t="shared" si="190"/>
        <v>0</v>
      </c>
      <c r="AV25" s="35">
        <f t="shared" si="52"/>
        <v>0</v>
      </c>
      <c r="AW25" s="35">
        <f t="shared" si="191"/>
        <v>0</v>
      </c>
      <c r="AX25" s="35">
        <f t="shared" si="192"/>
        <v>0</v>
      </c>
      <c r="AY25" s="35">
        <f t="shared" si="193"/>
        <v>0</v>
      </c>
      <c r="AZ25" s="35">
        <f t="shared" si="194"/>
        <v>0</v>
      </c>
      <c r="BA25" s="35">
        <f t="shared" si="195"/>
        <v>0</v>
      </c>
      <c r="BB25" s="35">
        <f t="shared" si="196"/>
        <v>0</v>
      </c>
      <c r="BC25" s="36">
        <f t="shared" si="58"/>
        <v>0</v>
      </c>
      <c r="BD25" s="36">
        <f t="shared" si="197"/>
        <v>0</v>
      </c>
      <c r="BE25" s="36">
        <f t="shared" si="198"/>
        <v>0</v>
      </c>
      <c r="BF25" s="36">
        <f t="shared" si="199"/>
        <v>0</v>
      </c>
      <c r="BG25" s="36">
        <f t="shared" si="200"/>
        <v>0</v>
      </c>
      <c r="BH25" s="36">
        <f t="shared" si="201"/>
        <v>0</v>
      </c>
      <c r="BI25" s="36">
        <f t="shared" si="202"/>
        <v>0</v>
      </c>
      <c r="BJ25" s="57">
        <f t="shared" si="64"/>
        <v>0</v>
      </c>
      <c r="BK25" s="57">
        <f t="shared" si="203"/>
        <v>0</v>
      </c>
      <c r="BL25" s="57">
        <f t="shared" si="204"/>
        <v>0</v>
      </c>
      <c r="BM25" s="57">
        <f t="shared" si="205"/>
        <v>0</v>
      </c>
      <c r="BN25" s="57">
        <f t="shared" si="206"/>
        <v>0</v>
      </c>
      <c r="BO25" s="57">
        <f t="shared" si="207"/>
        <v>0</v>
      </c>
      <c r="BP25" s="57">
        <f t="shared" si="208"/>
        <v>0</v>
      </c>
      <c r="BQ25" s="34">
        <f t="shared" si="70"/>
        <v>0</v>
      </c>
      <c r="BR25" s="34">
        <f t="shared" si="209"/>
        <v>0</v>
      </c>
      <c r="BS25" s="34">
        <f t="shared" si="210"/>
        <v>0</v>
      </c>
      <c r="BT25" s="34">
        <f t="shared" si="211"/>
        <v>0</v>
      </c>
      <c r="BU25" s="34">
        <f t="shared" si="212"/>
        <v>0</v>
      </c>
      <c r="BV25" s="34">
        <f t="shared" si="213"/>
        <v>0</v>
      </c>
      <c r="BW25" s="34">
        <f t="shared" si="214"/>
        <v>0</v>
      </c>
      <c r="BX25" s="35">
        <f t="shared" si="76"/>
        <v>0</v>
      </c>
      <c r="BY25" s="35">
        <f t="shared" si="215"/>
        <v>0</v>
      </c>
      <c r="BZ25" s="35">
        <f t="shared" si="216"/>
        <v>0</v>
      </c>
      <c r="CA25" s="35">
        <f t="shared" si="217"/>
        <v>0</v>
      </c>
      <c r="CB25" s="35">
        <f t="shared" si="218"/>
        <v>0</v>
      </c>
      <c r="CC25" s="35">
        <f t="shared" si="219"/>
        <v>0</v>
      </c>
      <c r="CD25" s="35">
        <f t="shared" si="220"/>
        <v>0</v>
      </c>
      <c r="CE25" s="36">
        <f t="shared" si="82"/>
        <v>1</v>
      </c>
      <c r="CF25" s="36">
        <f t="shared" si="221"/>
        <v>1</v>
      </c>
      <c r="CG25" s="36">
        <f t="shared" si="222"/>
        <v>0</v>
      </c>
      <c r="CH25" s="36">
        <f t="shared" si="223"/>
        <v>1</v>
      </c>
      <c r="CI25" s="36">
        <f t="shared" si="224"/>
        <v>0</v>
      </c>
      <c r="CJ25" s="36">
        <f t="shared" si="225"/>
        <v>0</v>
      </c>
      <c r="CK25" s="36">
        <f t="shared" si="226"/>
        <v>0</v>
      </c>
      <c r="CL25" s="34">
        <f t="shared" si="88"/>
        <v>1</v>
      </c>
      <c r="CM25" s="34">
        <f t="shared" si="227"/>
        <v>0</v>
      </c>
      <c r="CN25" s="34">
        <f t="shared" si="228"/>
        <v>1</v>
      </c>
      <c r="CO25" s="34">
        <f t="shared" si="229"/>
        <v>0</v>
      </c>
      <c r="CP25" s="34">
        <f t="shared" si="230"/>
        <v>1</v>
      </c>
      <c r="CQ25" s="34">
        <f t="shared" si="231"/>
        <v>0</v>
      </c>
      <c r="CR25" s="34">
        <f t="shared" si="232"/>
        <v>6</v>
      </c>
      <c r="CS25" s="38">
        <f t="shared" si="94"/>
        <v>0</v>
      </c>
      <c r="CT25" s="38">
        <f t="shared" si="233"/>
        <v>0</v>
      </c>
      <c r="CU25" s="38">
        <f t="shared" si="234"/>
        <v>0</v>
      </c>
      <c r="CV25" s="38">
        <f t="shared" si="235"/>
        <v>0</v>
      </c>
      <c r="CW25" s="38">
        <f t="shared" si="236"/>
        <v>0</v>
      </c>
      <c r="CX25" s="38">
        <f t="shared" si="237"/>
        <v>0</v>
      </c>
      <c r="CY25" s="38">
        <f t="shared" si="238"/>
        <v>0</v>
      </c>
      <c r="CZ25" s="1">
        <f t="shared" si="111"/>
        <v>0</v>
      </c>
    </row>
    <row r="26" spans="1:114" x14ac:dyDescent="0.25">
      <c r="A26" s="3">
        <f t="shared" si="152"/>
        <v>24</v>
      </c>
      <c r="B26" s="3" t="str">
        <f t="shared" si="177"/>
        <v>BB-JK-24</v>
      </c>
      <c r="C26" s="25">
        <v>5</v>
      </c>
      <c r="D26" s="4">
        <f t="shared" si="178"/>
        <v>44759</v>
      </c>
      <c r="E26" s="5">
        <v>44759</v>
      </c>
      <c r="F26" s="53">
        <v>0.625</v>
      </c>
      <c r="G26" s="6"/>
      <c r="H26" s="3" t="str">
        <f t="shared" si="33"/>
        <v>Lower Perk 2</v>
      </c>
      <c r="I26" s="3">
        <v>17</v>
      </c>
      <c r="J26" s="3" t="s">
        <v>21</v>
      </c>
      <c r="K26" s="3" t="str">
        <f t="shared" si="34"/>
        <v>Lower Perk 1</v>
      </c>
      <c r="L26" s="3">
        <v>2</v>
      </c>
      <c r="M26" s="3" t="str">
        <f t="shared" si="35"/>
        <v>Lower Perk 1</v>
      </c>
      <c r="N26" s="3" t="s">
        <v>10</v>
      </c>
      <c r="P26" s="3">
        <v>9</v>
      </c>
      <c r="Q26" s="3">
        <v>8</v>
      </c>
      <c r="AH26" s="38">
        <f t="shared" si="40"/>
        <v>0</v>
      </c>
      <c r="AI26" s="38">
        <f t="shared" si="179"/>
        <v>0</v>
      </c>
      <c r="AJ26" s="38">
        <f t="shared" si="180"/>
        <v>0</v>
      </c>
      <c r="AK26" s="38">
        <f t="shared" si="181"/>
        <v>0</v>
      </c>
      <c r="AL26" s="38">
        <f t="shared" si="182"/>
        <v>0</v>
      </c>
      <c r="AM26" s="38">
        <f t="shared" si="183"/>
        <v>0</v>
      </c>
      <c r="AN26" s="38">
        <f t="shared" si="184"/>
        <v>0</v>
      </c>
      <c r="AO26" s="34">
        <f t="shared" si="46"/>
        <v>0</v>
      </c>
      <c r="AP26" s="34">
        <f t="shared" si="185"/>
        <v>0</v>
      </c>
      <c r="AQ26" s="34">
        <f t="shared" si="186"/>
        <v>0</v>
      </c>
      <c r="AR26" s="34">
        <f t="shared" si="187"/>
        <v>0</v>
      </c>
      <c r="AS26" s="34">
        <f t="shared" si="188"/>
        <v>0</v>
      </c>
      <c r="AT26" s="34">
        <f t="shared" si="189"/>
        <v>0</v>
      </c>
      <c r="AU26" s="34">
        <f t="shared" si="190"/>
        <v>0</v>
      </c>
      <c r="AV26" s="35">
        <f t="shared" si="52"/>
        <v>0</v>
      </c>
      <c r="AW26" s="35">
        <f t="shared" si="191"/>
        <v>0</v>
      </c>
      <c r="AX26" s="35">
        <f t="shared" si="192"/>
        <v>0</v>
      </c>
      <c r="AY26" s="35">
        <f t="shared" si="193"/>
        <v>0</v>
      </c>
      <c r="AZ26" s="35">
        <f t="shared" si="194"/>
        <v>0</v>
      </c>
      <c r="BA26" s="35">
        <f t="shared" si="195"/>
        <v>0</v>
      </c>
      <c r="BB26" s="35">
        <f t="shared" si="196"/>
        <v>0</v>
      </c>
      <c r="BC26" s="36">
        <f t="shared" si="58"/>
        <v>0</v>
      </c>
      <c r="BD26" s="36">
        <f t="shared" si="197"/>
        <v>0</v>
      </c>
      <c r="BE26" s="36">
        <f t="shared" si="198"/>
        <v>0</v>
      </c>
      <c r="BF26" s="36">
        <f t="shared" si="199"/>
        <v>0</v>
      </c>
      <c r="BG26" s="36">
        <f t="shared" si="200"/>
        <v>0</v>
      </c>
      <c r="BH26" s="36">
        <f t="shared" si="201"/>
        <v>0</v>
      </c>
      <c r="BI26" s="36">
        <f t="shared" si="202"/>
        <v>0</v>
      </c>
      <c r="BJ26" s="57">
        <f t="shared" si="64"/>
        <v>0</v>
      </c>
      <c r="BK26" s="57">
        <f t="shared" si="203"/>
        <v>0</v>
      </c>
      <c r="BL26" s="57">
        <f t="shared" si="204"/>
        <v>0</v>
      </c>
      <c r="BM26" s="57">
        <f t="shared" si="205"/>
        <v>0</v>
      </c>
      <c r="BN26" s="57">
        <f t="shared" si="206"/>
        <v>0</v>
      </c>
      <c r="BO26" s="57">
        <f t="shared" si="207"/>
        <v>0</v>
      </c>
      <c r="BP26" s="57">
        <f t="shared" si="208"/>
        <v>0</v>
      </c>
      <c r="BQ26" s="34">
        <f t="shared" si="70"/>
        <v>1</v>
      </c>
      <c r="BR26" s="34">
        <f t="shared" si="209"/>
        <v>1</v>
      </c>
      <c r="BS26" s="34">
        <f t="shared" si="210"/>
        <v>0</v>
      </c>
      <c r="BT26" s="34">
        <f t="shared" si="211"/>
        <v>0</v>
      </c>
      <c r="BU26" s="34">
        <f t="shared" si="212"/>
        <v>1</v>
      </c>
      <c r="BV26" s="34">
        <f t="shared" si="213"/>
        <v>0</v>
      </c>
      <c r="BW26" s="34">
        <f t="shared" si="214"/>
        <v>17</v>
      </c>
      <c r="BX26" s="35">
        <f t="shared" si="76"/>
        <v>1</v>
      </c>
      <c r="BY26" s="35">
        <f t="shared" si="215"/>
        <v>0</v>
      </c>
      <c r="BZ26" s="35">
        <f t="shared" si="216"/>
        <v>1</v>
      </c>
      <c r="CA26" s="35">
        <f t="shared" si="217"/>
        <v>1</v>
      </c>
      <c r="CB26" s="35">
        <f t="shared" si="218"/>
        <v>0</v>
      </c>
      <c r="CC26" s="35">
        <f t="shared" si="219"/>
        <v>0</v>
      </c>
      <c r="CD26" s="35">
        <f t="shared" si="220"/>
        <v>2</v>
      </c>
      <c r="CE26" s="36">
        <f t="shared" si="82"/>
        <v>0</v>
      </c>
      <c r="CF26" s="36">
        <f t="shared" si="221"/>
        <v>0</v>
      </c>
      <c r="CG26" s="36">
        <f t="shared" si="222"/>
        <v>0</v>
      </c>
      <c r="CH26" s="36">
        <f t="shared" si="223"/>
        <v>0</v>
      </c>
      <c r="CI26" s="36">
        <f t="shared" si="224"/>
        <v>0</v>
      </c>
      <c r="CJ26" s="36">
        <f t="shared" si="225"/>
        <v>0</v>
      </c>
      <c r="CK26" s="36">
        <f t="shared" si="226"/>
        <v>0</v>
      </c>
      <c r="CL26" s="34">
        <f t="shared" si="88"/>
        <v>0</v>
      </c>
      <c r="CM26" s="34">
        <f t="shared" si="227"/>
        <v>0</v>
      </c>
      <c r="CN26" s="34">
        <f t="shared" si="228"/>
        <v>0</v>
      </c>
      <c r="CO26" s="34">
        <f t="shared" si="229"/>
        <v>0</v>
      </c>
      <c r="CP26" s="34">
        <f t="shared" si="230"/>
        <v>0</v>
      </c>
      <c r="CQ26" s="34">
        <f t="shared" si="231"/>
        <v>0</v>
      </c>
      <c r="CR26" s="34">
        <f t="shared" si="232"/>
        <v>0</v>
      </c>
      <c r="CS26" s="38">
        <f t="shared" si="94"/>
        <v>0</v>
      </c>
      <c r="CT26" s="38">
        <f t="shared" si="233"/>
        <v>0</v>
      </c>
      <c r="CU26" s="38">
        <f t="shared" si="234"/>
        <v>0</v>
      </c>
      <c r="CV26" s="38">
        <f t="shared" si="235"/>
        <v>0</v>
      </c>
      <c r="CW26" s="38">
        <f t="shared" si="236"/>
        <v>0</v>
      </c>
      <c r="CX26" s="38">
        <f t="shared" si="237"/>
        <v>0</v>
      </c>
      <c r="CY26" s="38">
        <f t="shared" si="238"/>
        <v>0</v>
      </c>
      <c r="CZ26" s="1">
        <f t="shared" si="111"/>
        <v>1</v>
      </c>
    </row>
    <row r="27" spans="1:114" x14ac:dyDescent="0.25">
      <c r="A27" s="3">
        <f t="shared" si="152"/>
        <v>25</v>
      </c>
      <c r="B27" s="3" t="str">
        <f t="shared" si="177"/>
        <v>BB-JK-25</v>
      </c>
      <c r="C27" s="25">
        <v>5</v>
      </c>
      <c r="D27" s="4">
        <f t="shared" si="178"/>
        <v>44759</v>
      </c>
      <c r="E27" s="5">
        <v>44759</v>
      </c>
      <c r="F27" s="6">
        <v>0.54166666666666663</v>
      </c>
      <c r="G27" s="6"/>
      <c r="H27" s="3" t="str">
        <f t="shared" si="33"/>
        <v>Chester Valley</v>
      </c>
      <c r="I27" s="3">
        <v>9</v>
      </c>
      <c r="J27" s="3" t="s">
        <v>21</v>
      </c>
      <c r="K27" s="3" t="str">
        <f t="shared" si="34"/>
        <v>Great Valley 1</v>
      </c>
      <c r="L27" s="3">
        <v>19</v>
      </c>
      <c r="M27" s="3" t="str">
        <f t="shared" si="35"/>
        <v>Great Valley 1</v>
      </c>
      <c r="N27" s="3" t="s">
        <v>10</v>
      </c>
      <c r="P27" s="3">
        <v>4</v>
      </c>
      <c r="Q27" s="3">
        <v>1</v>
      </c>
      <c r="AH27" s="38">
        <f t="shared" si="40"/>
        <v>0</v>
      </c>
      <c r="AI27" s="38">
        <f t="shared" si="179"/>
        <v>0</v>
      </c>
      <c r="AJ27" s="38">
        <f t="shared" si="180"/>
        <v>0</v>
      </c>
      <c r="AK27" s="38">
        <f t="shared" si="181"/>
        <v>0</v>
      </c>
      <c r="AL27" s="38">
        <f t="shared" si="182"/>
        <v>0</v>
      </c>
      <c r="AM27" s="38">
        <f t="shared" si="183"/>
        <v>0</v>
      </c>
      <c r="AN27" s="38">
        <f t="shared" si="184"/>
        <v>0</v>
      </c>
      <c r="AO27" s="34">
        <f t="shared" si="46"/>
        <v>1</v>
      </c>
      <c r="AP27" s="34">
        <f t="shared" si="185"/>
        <v>0</v>
      </c>
      <c r="AQ27" s="34">
        <f t="shared" si="186"/>
        <v>1</v>
      </c>
      <c r="AR27" s="34">
        <f t="shared" si="187"/>
        <v>0</v>
      </c>
      <c r="AS27" s="34">
        <f t="shared" si="188"/>
        <v>1</v>
      </c>
      <c r="AT27" s="34">
        <f t="shared" si="189"/>
        <v>0</v>
      </c>
      <c r="AU27" s="34">
        <f t="shared" si="190"/>
        <v>19</v>
      </c>
      <c r="AV27" s="35">
        <f t="shared" si="52"/>
        <v>0</v>
      </c>
      <c r="AW27" s="35">
        <f t="shared" si="191"/>
        <v>0</v>
      </c>
      <c r="AX27" s="35">
        <f t="shared" si="192"/>
        <v>0</v>
      </c>
      <c r="AY27" s="35">
        <f t="shared" si="193"/>
        <v>0</v>
      </c>
      <c r="AZ27" s="35">
        <f t="shared" si="194"/>
        <v>0</v>
      </c>
      <c r="BA27" s="35">
        <f t="shared" si="195"/>
        <v>0</v>
      </c>
      <c r="BB27" s="35">
        <f t="shared" si="196"/>
        <v>0</v>
      </c>
      <c r="BC27" s="36">
        <f t="shared" si="58"/>
        <v>1</v>
      </c>
      <c r="BD27" s="36">
        <f t="shared" si="197"/>
        <v>1</v>
      </c>
      <c r="BE27" s="36">
        <f t="shared" si="198"/>
        <v>0</v>
      </c>
      <c r="BF27" s="36">
        <f t="shared" si="199"/>
        <v>1</v>
      </c>
      <c r="BG27" s="36">
        <f t="shared" si="200"/>
        <v>0</v>
      </c>
      <c r="BH27" s="36">
        <f t="shared" si="201"/>
        <v>0</v>
      </c>
      <c r="BI27" s="36">
        <f t="shared" si="202"/>
        <v>9</v>
      </c>
      <c r="BJ27" s="57">
        <f t="shared" si="64"/>
        <v>0</v>
      </c>
      <c r="BK27" s="57">
        <f t="shared" si="203"/>
        <v>0</v>
      </c>
      <c r="BL27" s="57">
        <f t="shared" si="204"/>
        <v>0</v>
      </c>
      <c r="BM27" s="57">
        <f t="shared" si="205"/>
        <v>0</v>
      </c>
      <c r="BN27" s="57">
        <f t="shared" si="206"/>
        <v>0</v>
      </c>
      <c r="BO27" s="57">
        <f t="shared" si="207"/>
        <v>0</v>
      </c>
      <c r="BP27" s="57">
        <f t="shared" si="208"/>
        <v>0</v>
      </c>
      <c r="BQ27" s="34">
        <f t="shared" si="70"/>
        <v>0</v>
      </c>
      <c r="BR27" s="34">
        <f t="shared" si="209"/>
        <v>0</v>
      </c>
      <c r="BS27" s="34">
        <f t="shared" si="210"/>
        <v>0</v>
      </c>
      <c r="BT27" s="34">
        <f t="shared" si="211"/>
        <v>0</v>
      </c>
      <c r="BU27" s="34">
        <f t="shared" si="212"/>
        <v>0</v>
      </c>
      <c r="BV27" s="34">
        <f t="shared" si="213"/>
        <v>0</v>
      </c>
      <c r="BW27" s="34">
        <f t="shared" si="214"/>
        <v>0</v>
      </c>
      <c r="BX27" s="35">
        <f t="shared" si="76"/>
        <v>0</v>
      </c>
      <c r="BY27" s="35">
        <f t="shared" si="215"/>
        <v>0</v>
      </c>
      <c r="BZ27" s="35">
        <f t="shared" si="216"/>
        <v>0</v>
      </c>
      <c r="CA27" s="35">
        <f t="shared" si="217"/>
        <v>0</v>
      </c>
      <c r="CB27" s="35">
        <f t="shared" si="218"/>
        <v>0</v>
      </c>
      <c r="CC27" s="35">
        <f t="shared" si="219"/>
        <v>0</v>
      </c>
      <c r="CD27" s="35">
        <f t="shared" si="220"/>
        <v>0</v>
      </c>
      <c r="CE27" s="36">
        <f t="shared" si="82"/>
        <v>0</v>
      </c>
      <c r="CF27" s="36">
        <f t="shared" si="221"/>
        <v>0</v>
      </c>
      <c r="CG27" s="36">
        <f t="shared" si="222"/>
        <v>0</v>
      </c>
      <c r="CH27" s="36">
        <f t="shared" si="223"/>
        <v>0</v>
      </c>
      <c r="CI27" s="36">
        <f t="shared" si="224"/>
        <v>0</v>
      </c>
      <c r="CJ27" s="36">
        <f t="shared" si="225"/>
        <v>0</v>
      </c>
      <c r="CK27" s="36">
        <f t="shared" si="226"/>
        <v>0</v>
      </c>
      <c r="CL27" s="34">
        <f t="shared" si="88"/>
        <v>0</v>
      </c>
      <c r="CM27" s="34">
        <f t="shared" si="227"/>
        <v>0</v>
      </c>
      <c r="CN27" s="34">
        <f t="shared" si="228"/>
        <v>0</v>
      </c>
      <c r="CO27" s="34">
        <f t="shared" si="229"/>
        <v>0</v>
      </c>
      <c r="CP27" s="34">
        <f t="shared" si="230"/>
        <v>0</v>
      </c>
      <c r="CQ27" s="34">
        <f t="shared" si="231"/>
        <v>0</v>
      </c>
      <c r="CR27" s="34">
        <f t="shared" si="232"/>
        <v>0</v>
      </c>
      <c r="CS27" s="38">
        <f t="shared" si="94"/>
        <v>0</v>
      </c>
      <c r="CT27" s="38">
        <f t="shared" si="233"/>
        <v>0</v>
      </c>
      <c r="CU27" s="38">
        <f t="shared" si="234"/>
        <v>0</v>
      </c>
      <c r="CV27" s="38">
        <f t="shared" si="235"/>
        <v>0</v>
      </c>
      <c r="CW27" s="38">
        <f t="shared" si="236"/>
        <v>0</v>
      </c>
      <c r="CX27" s="38">
        <f t="shared" si="237"/>
        <v>0</v>
      </c>
      <c r="CY27" s="38">
        <f t="shared" si="238"/>
        <v>0</v>
      </c>
      <c r="CZ27" s="1">
        <f t="shared" si="111"/>
        <v>0</v>
      </c>
    </row>
    <row r="28" spans="1:114" x14ac:dyDescent="0.25">
      <c r="A28" s="12">
        <f t="shared" si="152"/>
        <v>26</v>
      </c>
      <c r="B28" s="12" t="str">
        <f t="shared" si="177"/>
        <v>BB-JK-26</v>
      </c>
      <c r="C28" s="12">
        <v>6</v>
      </c>
      <c r="D28" s="13">
        <f t="shared" si="178"/>
        <v>44762</v>
      </c>
      <c r="E28" s="14">
        <v>44762</v>
      </c>
      <c r="F28" s="15">
        <v>0.75</v>
      </c>
      <c r="G28" s="15"/>
      <c r="H28" s="12" t="str">
        <f t="shared" si="33"/>
        <v>Upper Providence</v>
      </c>
      <c r="I28" s="12">
        <v>28</v>
      </c>
      <c r="J28" s="12" t="s">
        <v>21</v>
      </c>
      <c r="K28" s="12" t="str">
        <f t="shared" si="34"/>
        <v>Berwyn-Paoli</v>
      </c>
      <c r="L28" s="12">
        <v>6</v>
      </c>
      <c r="M28" s="12" t="str">
        <f t="shared" si="35"/>
        <v>Berwyn-Paoli</v>
      </c>
      <c r="N28" s="12" t="s">
        <v>10</v>
      </c>
      <c r="P28" s="12">
        <v>2</v>
      </c>
      <c r="Q28" s="12">
        <v>3</v>
      </c>
      <c r="AC28" s="39"/>
      <c r="AD28" s="39"/>
      <c r="AE28" s="39"/>
      <c r="AH28" s="38">
        <f t="shared" si="40"/>
        <v>1</v>
      </c>
      <c r="AI28" s="38">
        <f t="shared" si="179"/>
        <v>1</v>
      </c>
      <c r="AJ28" s="38">
        <f t="shared" si="180"/>
        <v>0</v>
      </c>
      <c r="AK28" s="38">
        <f t="shared" si="181"/>
        <v>0</v>
      </c>
      <c r="AL28" s="38">
        <f t="shared" si="182"/>
        <v>1</v>
      </c>
      <c r="AM28" s="38">
        <f t="shared" si="183"/>
        <v>0</v>
      </c>
      <c r="AN28" s="38">
        <f t="shared" si="184"/>
        <v>28</v>
      </c>
      <c r="AO28" s="34">
        <f t="shared" si="46"/>
        <v>0</v>
      </c>
      <c r="AP28" s="34">
        <f t="shared" si="185"/>
        <v>0</v>
      </c>
      <c r="AQ28" s="34">
        <f t="shared" si="186"/>
        <v>0</v>
      </c>
      <c r="AR28" s="34">
        <f t="shared" si="187"/>
        <v>0</v>
      </c>
      <c r="AS28" s="34">
        <f t="shared" si="188"/>
        <v>0</v>
      </c>
      <c r="AT28" s="34">
        <f t="shared" si="189"/>
        <v>0</v>
      </c>
      <c r="AU28" s="34">
        <f t="shared" si="190"/>
        <v>0</v>
      </c>
      <c r="AV28" s="35">
        <f t="shared" si="52"/>
        <v>0</v>
      </c>
      <c r="AW28" s="35">
        <f t="shared" si="191"/>
        <v>0</v>
      </c>
      <c r="AX28" s="35">
        <f t="shared" si="192"/>
        <v>0</v>
      </c>
      <c r="AY28" s="35">
        <f t="shared" si="193"/>
        <v>0</v>
      </c>
      <c r="AZ28" s="35">
        <f t="shared" si="194"/>
        <v>0</v>
      </c>
      <c r="BA28" s="35">
        <f t="shared" si="195"/>
        <v>0</v>
      </c>
      <c r="BB28" s="35">
        <f t="shared" si="196"/>
        <v>0</v>
      </c>
      <c r="BC28" s="36">
        <f t="shared" si="58"/>
        <v>0</v>
      </c>
      <c r="BD28" s="36">
        <f t="shared" si="197"/>
        <v>0</v>
      </c>
      <c r="BE28" s="36">
        <f t="shared" si="198"/>
        <v>0</v>
      </c>
      <c r="BF28" s="36">
        <f t="shared" si="199"/>
        <v>0</v>
      </c>
      <c r="BG28" s="36">
        <f t="shared" si="200"/>
        <v>0</v>
      </c>
      <c r="BH28" s="36">
        <f t="shared" si="201"/>
        <v>0</v>
      </c>
      <c r="BI28" s="36">
        <f t="shared" si="202"/>
        <v>0</v>
      </c>
      <c r="BJ28" s="57">
        <f t="shared" si="64"/>
        <v>0</v>
      </c>
      <c r="BK28" s="57">
        <f t="shared" si="203"/>
        <v>0</v>
      </c>
      <c r="BL28" s="57">
        <f t="shared" si="204"/>
        <v>0</v>
      </c>
      <c r="BM28" s="57">
        <f t="shared" si="205"/>
        <v>0</v>
      </c>
      <c r="BN28" s="57">
        <f t="shared" si="206"/>
        <v>0</v>
      </c>
      <c r="BO28" s="57">
        <f t="shared" si="207"/>
        <v>0</v>
      </c>
      <c r="BP28" s="57">
        <f t="shared" si="208"/>
        <v>0</v>
      </c>
      <c r="BQ28" s="34">
        <f t="shared" si="70"/>
        <v>0</v>
      </c>
      <c r="BR28" s="34">
        <f t="shared" si="209"/>
        <v>0</v>
      </c>
      <c r="BS28" s="34">
        <f t="shared" si="210"/>
        <v>0</v>
      </c>
      <c r="BT28" s="34">
        <f t="shared" si="211"/>
        <v>0</v>
      </c>
      <c r="BU28" s="34">
        <f t="shared" si="212"/>
        <v>0</v>
      </c>
      <c r="BV28" s="34">
        <f t="shared" si="213"/>
        <v>0</v>
      </c>
      <c r="BW28" s="34">
        <f t="shared" si="214"/>
        <v>0</v>
      </c>
      <c r="BX28" s="35">
        <f t="shared" si="76"/>
        <v>0</v>
      </c>
      <c r="BY28" s="35">
        <f t="shared" si="215"/>
        <v>0</v>
      </c>
      <c r="BZ28" s="35">
        <f t="shared" si="216"/>
        <v>0</v>
      </c>
      <c r="CA28" s="35">
        <f t="shared" si="217"/>
        <v>0</v>
      </c>
      <c r="CB28" s="35">
        <f t="shared" si="218"/>
        <v>0</v>
      </c>
      <c r="CC28" s="35">
        <f t="shared" si="219"/>
        <v>0</v>
      </c>
      <c r="CD28" s="35">
        <f t="shared" si="220"/>
        <v>0</v>
      </c>
      <c r="CE28" s="36">
        <f t="shared" si="82"/>
        <v>0</v>
      </c>
      <c r="CF28" s="36">
        <f t="shared" si="221"/>
        <v>0</v>
      </c>
      <c r="CG28" s="36">
        <f t="shared" si="222"/>
        <v>0</v>
      </c>
      <c r="CH28" s="36">
        <f t="shared" si="223"/>
        <v>0</v>
      </c>
      <c r="CI28" s="36">
        <f t="shared" si="224"/>
        <v>0</v>
      </c>
      <c r="CJ28" s="36">
        <f t="shared" si="225"/>
        <v>0</v>
      </c>
      <c r="CK28" s="36">
        <f t="shared" si="226"/>
        <v>0</v>
      </c>
      <c r="CL28" s="34">
        <f t="shared" si="88"/>
        <v>0</v>
      </c>
      <c r="CM28" s="34">
        <f t="shared" si="227"/>
        <v>0</v>
      </c>
      <c r="CN28" s="34">
        <f t="shared" si="228"/>
        <v>0</v>
      </c>
      <c r="CO28" s="34">
        <f t="shared" si="229"/>
        <v>0</v>
      </c>
      <c r="CP28" s="34">
        <f t="shared" si="230"/>
        <v>0</v>
      </c>
      <c r="CQ28" s="34">
        <f t="shared" si="231"/>
        <v>0</v>
      </c>
      <c r="CR28" s="34">
        <f t="shared" si="232"/>
        <v>0</v>
      </c>
      <c r="CS28" s="38">
        <f t="shared" si="94"/>
        <v>1</v>
      </c>
      <c r="CT28" s="38">
        <f t="shared" si="233"/>
        <v>0</v>
      </c>
      <c r="CU28" s="38">
        <f t="shared" si="234"/>
        <v>1</v>
      </c>
      <c r="CV28" s="38">
        <f t="shared" si="235"/>
        <v>1</v>
      </c>
      <c r="CW28" s="38">
        <f t="shared" si="236"/>
        <v>0</v>
      </c>
      <c r="CX28" s="38">
        <f t="shared" si="237"/>
        <v>0</v>
      </c>
      <c r="CY28" s="38">
        <f t="shared" si="238"/>
        <v>6</v>
      </c>
      <c r="CZ28" s="1">
        <f t="shared" si="111"/>
        <v>1</v>
      </c>
    </row>
    <row r="29" spans="1:114" x14ac:dyDescent="0.25">
      <c r="A29" s="12">
        <f t="shared" si="152"/>
        <v>27</v>
      </c>
      <c r="B29" s="12" t="str">
        <f t="shared" si="177"/>
        <v>BB-JK-27</v>
      </c>
      <c r="C29" s="12">
        <v>6</v>
      </c>
      <c r="D29" s="13">
        <f t="shared" si="178"/>
        <v>44762</v>
      </c>
      <c r="E29" s="14">
        <v>44762</v>
      </c>
      <c r="F29" s="15" t="s">
        <v>43</v>
      </c>
      <c r="G29" s="15"/>
      <c r="H29" s="12" t="str">
        <f t="shared" si="33"/>
        <v>Great Valley 1</v>
      </c>
      <c r="I29" s="12">
        <v>6</v>
      </c>
      <c r="J29" s="12" t="s">
        <v>21</v>
      </c>
      <c r="K29" s="12" t="str">
        <f t="shared" si="34"/>
        <v>Radnor-Wayne</v>
      </c>
      <c r="L29" s="12">
        <v>0</v>
      </c>
      <c r="M29" s="12" t="s">
        <v>43</v>
      </c>
      <c r="N29" s="12" t="s">
        <v>10</v>
      </c>
      <c r="P29" s="12">
        <v>1</v>
      </c>
      <c r="Q29" s="12">
        <v>7</v>
      </c>
      <c r="AC29" s="39"/>
      <c r="AD29" s="39"/>
      <c r="AE29" s="39"/>
      <c r="AH29" s="38">
        <f t="shared" si="40"/>
        <v>0</v>
      </c>
      <c r="AI29" s="38">
        <f t="shared" si="179"/>
        <v>0</v>
      </c>
      <c r="AJ29" s="38">
        <f t="shared" si="180"/>
        <v>0</v>
      </c>
      <c r="AK29" s="38">
        <f t="shared" si="181"/>
        <v>0</v>
      </c>
      <c r="AL29" s="38">
        <f t="shared" si="182"/>
        <v>0</v>
      </c>
      <c r="AM29" s="38">
        <f t="shared" si="183"/>
        <v>0</v>
      </c>
      <c r="AN29" s="38">
        <f t="shared" si="184"/>
        <v>0</v>
      </c>
      <c r="AO29" s="34">
        <f t="shared" si="46"/>
        <v>0</v>
      </c>
      <c r="AP29" s="34">
        <f t="shared" si="185"/>
        <v>0</v>
      </c>
      <c r="AQ29" s="34">
        <f t="shared" si="186"/>
        <v>0</v>
      </c>
      <c r="AR29" s="34">
        <f t="shared" si="187"/>
        <v>0</v>
      </c>
      <c r="AS29" s="34">
        <f t="shared" si="188"/>
        <v>0</v>
      </c>
      <c r="AT29" s="34">
        <f t="shared" si="189"/>
        <v>0</v>
      </c>
      <c r="AU29" s="34">
        <f t="shared" si="190"/>
        <v>0</v>
      </c>
      <c r="AV29" s="35">
        <f t="shared" si="52"/>
        <v>0</v>
      </c>
      <c r="AW29" s="35">
        <f t="shared" si="191"/>
        <v>0</v>
      </c>
      <c r="AX29" s="35">
        <f t="shared" si="192"/>
        <v>0</v>
      </c>
      <c r="AY29" s="35">
        <f t="shared" si="193"/>
        <v>0</v>
      </c>
      <c r="AZ29" s="35">
        <f t="shared" si="194"/>
        <v>0</v>
      </c>
      <c r="BA29" s="35">
        <f t="shared" si="195"/>
        <v>0</v>
      </c>
      <c r="BB29" s="35">
        <f t="shared" si="196"/>
        <v>0</v>
      </c>
      <c r="BC29" s="36">
        <f t="shared" si="58"/>
        <v>1</v>
      </c>
      <c r="BD29" s="36">
        <f t="shared" si="197"/>
        <v>0</v>
      </c>
      <c r="BE29" s="36">
        <f t="shared" si="198"/>
        <v>1</v>
      </c>
      <c r="BF29" s="36">
        <f t="shared" si="199"/>
        <v>1</v>
      </c>
      <c r="BG29" s="36">
        <f t="shared" si="200"/>
        <v>0</v>
      </c>
      <c r="BH29" s="36">
        <f t="shared" si="201"/>
        <v>0</v>
      </c>
      <c r="BI29" s="36">
        <f t="shared" si="202"/>
        <v>0</v>
      </c>
      <c r="BJ29" s="57">
        <f t="shared" si="64"/>
        <v>0</v>
      </c>
      <c r="BK29" s="57">
        <f t="shared" si="203"/>
        <v>0</v>
      </c>
      <c r="BL29" s="57">
        <f t="shared" si="204"/>
        <v>0</v>
      </c>
      <c r="BM29" s="57">
        <f t="shared" si="205"/>
        <v>0</v>
      </c>
      <c r="BN29" s="57">
        <f t="shared" si="206"/>
        <v>0</v>
      </c>
      <c r="BO29" s="57">
        <f t="shared" si="207"/>
        <v>0</v>
      </c>
      <c r="BP29" s="57">
        <f t="shared" si="208"/>
        <v>0</v>
      </c>
      <c r="BQ29" s="34">
        <f t="shared" si="70"/>
        <v>0</v>
      </c>
      <c r="BR29" s="34">
        <f t="shared" si="209"/>
        <v>0</v>
      </c>
      <c r="BS29" s="34">
        <f t="shared" si="210"/>
        <v>0</v>
      </c>
      <c r="BT29" s="34">
        <f t="shared" si="211"/>
        <v>0</v>
      </c>
      <c r="BU29" s="34">
        <f t="shared" si="212"/>
        <v>0</v>
      </c>
      <c r="BV29" s="34">
        <f t="shared" si="213"/>
        <v>0</v>
      </c>
      <c r="BW29" s="34">
        <f t="shared" si="214"/>
        <v>0</v>
      </c>
      <c r="BX29" s="35">
        <f t="shared" si="76"/>
        <v>0</v>
      </c>
      <c r="BY29" s="35">
        <f t="shared" si="215"/>
        <v>0</v>
      </c>
      <c r="BZ29" s="35">
        <f t="shared" si="216"/>
        <v>0</v>
      </c>
      <c r="CA29" s="35">
        <f t="shared" si="217"/>
        <v>0</v>
      </c>
      <c r="CB29" s="35">
        <f t="shared" si="218"/>
        <v>0</v>
      </c>
      <c r="CC29" s="35">
        <f t="shared" si="219"/>
        <v>0</v>
      </c>
      <c r="CD29" s="35">
        <f t="shared" si="220"/>
        <v>0</v>
      </c>
      <c r="CE29" s="36">
        <f t="shared" si="82"/>
        <v>0</v>
      </c>
      <c r="CF29" s="36">
        <f t="shared" si="221"/>
        <v>0</v>
      </c>
      <c r="CG29" s="36">
        <f t="shared" si="222"/>
        <v>0</v>
      </c>
      <c r="CH29" s="36">
        <f t="shared" si="223"/>
        <v>0</v>
      </c>
      <c r="CI29" s="36">
        <f t="shared" si="224"/>
        <v>0</v>
      </c>
      <c r="CJ29" s="36">
        <f t="shared" si="225"/>
        <v>0</v>
      </c>
      <c r="CK29" s="36">
        <f t="shared" si="226"/>
        <v>0</v>
      </c>
      <c r="CL29" s="34">
        <f t="shared" si="88"/>
        <v>1</v>
      </c>
      <c r="CM29" s="34">
        <f t="shared" si="227"/>
        <v>1</v>
      </c>
      <c r="CN29" s="34">
        <f t="shared" si="228"/>
        <v>0</v>
      </c>
      <c r="CO29" s="34">
        <f t="shared" si="229"/>
        <v>0</v>
      </c>
      <c r="CP29" s="34">
        <f t="shared" si="230"/>
        <v>1</v>
      </c>
      <c r="CQ29" s="34">
        <f t="shared" si="231"/>
        <v>0</v>
      </c>
      <c r="CR29" s="34">
        <f t="shared" si="232"/>
        <v>6</v>
      </c>
      <c r="CS29" s="38">
        <f t="shared" si="94"/>
        <v>0</v>
      </c>
      <c r="CT29" s="38">
        <f t="shared" si="233"/>
        <v>0</v>
      </c>
      <c r="CU29" s="38">
        <f t="shared" si="234"/>
        <v>0</v>
      </c>
      <c r="CV29" s="38">
        <f t="shared" si="235"/>
        <v>0</v>
      </c>
      <c r="CW29" s="38">
        <f t="shared" si="236"/>
        <v>0</v>
      </c>
      <c r="CX29" s="38">
        <f t="shared" si="237"/>
        <v>0</v>
      </c>
      <c r="CY29" s="38">
        <f t="shared" si="238"/>
        <v>0</v>
      </c>
      <c r="CZ29" s="1">
        <f t="shared" si="111"/>
        <v>0</v>
      </c>
    </row>
    <row r="30" spans="1:114" x14ac:dyDescent="0.25">
      <c r="A30" s="12">
        <f t="shared" si="152"/>
        <v>28</v>
      </c>
      <c r="B30" s="12" t="str">
        <f t="shared" si="177"/>
        <v>BB-JK-28</v>
      </c>
      <c r="C30" s="12">
        <v>6</v>
      </c>
      <c r="D30" s="13">
        <f t="shared" si="178"/>
        <v>44762</v>
      </c>
      <c r="E30" s="14">
        <v>44762</v>
      </c>
      <c r="F30" s="15">
        <v>0.79166666666666663</v>
      </c>
      <c r="G30" s="15"/>
      <c r="H30" s="12" t="str">
        <f t="shared" si="33"/>
        <v>Lower Perk 1</v>
      </c>
      <c r="I30" s="56">
        <v>17</v>
      </c>
      <c r="J30" s="12" t="s">
        <v>21</v>
      </c>
      <c r="K30" s="12" t="str">
        <f t="shared" si="34"/>
        <v>Coventry</v>
      </c>
      <c r="L30" s="56">
        <v>6</v>
      </c>
      <c r="M30" s="12" t="str">
        <f t="shared" si="35"/>
        <v>Coventry</v>
      </c>
      <c r="N30" s="12" t="s">
        <v>10</v>
      </c>
      <c r="P30" s="12">
        <v>8</v>
      </c>
      <c r="Q30" s="12">
        <v>6</v>
      </c>
      <c r="AC30" s="39"/>
      <c r="AD30" s="39"/>
      <c r="AE30" s="39"/>
      <c r="AH30" s="38">
        <f t="shared" si="40"/>
        <v>0</v>
      </c>
      <c r="AI30" s="38">
        <f t="shared" si="179"/>
        <v>0</v>
      </c>
      <c r="AJ30" s="38">
        <f t="shared" si="180"/>
        <v>0</v>
      </c>
      <c r="AK30" s="38">
        <f t="shared" si="181"/>
        <v>0</v>
      </c>
      <c r="AL30" s="38">
        <f t="shared" si="182"/>
        <v>0</v>
      </c>
      <c r="AM30" s="38">
        <f t="shared" si="183"/>
        <v>0</v>
      </c>
      <c r="AN30" s="38">
        <f t="shared" si="184"/>
        <v>0</v>
      </c>
      <c r="AO30" s="34">
        <f t="shared" si="46"/>
        <v>0</v>
      </c>
      <c r="AP30" s="34">
        <f t="shared" si="185"/>
        <v>0</v>
      </c>
      <c r="AQ30" s="34">
        <f t="shared" si="186"/>
        <v>0</v>
      </c>
      <c r="AR30" s="34">
        <f t="shared" si="187"/>
        <v>0</v>
      </c>
      <c r="AS30" s="34">
        <f t="shared" si="188"/>
        <v>0</v>
      </c>
      <c r="AT30" s="34">
        <f t="shared" si="189"/>
        <v>0</v>
      </c>
      <c r="AU30" s="34">
        <f t="shared" si="190"/>
        <v>0</v>
      </c>
      <c r="AV30" s="35">
        <f t="shared" si="52"/>
        <v>1</v>
      </c>
      <c r="AW30" s="35">
        <f t="shared" si="191"/>
        <v>1</v>
      </c>
      <c r="AX30" s="35">
        <f t="shared" si="192"/>
        <v>0</v>
      </c>
      <c r="AY30" s="35">
        <f t="shared" si="193"/>
        <v>0</v>
      </c>
      <c r="AZ30" s="35">
        <f t="shared" si="194"/>
        <v>1</v>
      </c>
      <c r="BA30" s="35">
        <f t="shared" si="195"/>
        <v>0</v>
      </c>
      <c r="BB30" s="35">
        <f t="shared" si="196"/>
        <v>17</v>
      </c>
      <c r="BC30" s="36">
        <f t="shared" si="58"/>
        <v>0</v>
      </c>
      <c r="BD30" s="36">
        <f t="shared" si="197"/>
        <v>0</v>
      </c>
      <c r="BE30" s="36">
        <f t="shared" si="198"/>
        <v>0</v>
      </c>
      <c r="BF30" s="36">
        <f t="shared" si="199"/>
        <v>0</v>
      </c>
      <c r="BG30" s="36">
        <f t="shared" si="200"/>
        <v>0</v>
      </c>
      <c r="BH30" s="36">
        <f t="shared" si="201"/>
        <v>0</v>
      </c>
      <c r="BI30" s="36">
        <f t="shared" si="202"/>
        <v>0</v>
      </c>
      <c r="BJ30" s="57">
        <f t="shared" si="64"/>
        <v>0</v>
      </c>
      <c r="BK30" s="57">
        <f t="shared" si="203"/>
        <v>0</v>
      </c>
      <c r="BL30" s="57">
        <f t="shared" si="204"/>
        <v>0</v>
      </c>
      <c r="BM30" s="57">
        <f t="shared" si="205"/>
        <v>0</v>
      </c>
      <c r="BN30" s="57">
        <f t="shared" si="206"/>
        <v>0</v>
      </c>
      <c r="BO30" s="57">
        <f t="shared" si="207"/>
        <v>0</v>
      </c>
      <c r="BP30" s="57">
        <f t="shared" si="208"/>
        <v>0</v>
      </c>
      <c r="BQ30" s="34">
        <f t="shared" si="70"/>
        <v>1</v>
      </c>
      <c r="BR30" s="34">
        <f t="shared" si="209"/>
        <v>0</v>
      </c>
      <c r="BS30" s="34">
        <f t="shared" si="210"/>
        <v>1</v>
      </c>
      <c r="BT30" s="34">
        <f t="shared" si="211"/>
        <v>1</v>
      </c>
      <c r="BU30" s="34">
        <f t="shared" si="212"/>
        <v>0</v>
      </c>
      <c r="BV30" s="34">
        <f t="shared" si="213"/>
        <v>0</v>
      </c>
      <c r="BW30" s="34">
        <f t="shared" si="214"/>
        <v>6</v>
      </c>
      <c r="BX30" s="35">
        <f t="shared" si="76"/>
        <v>0</v>
      </c>
      <c r="BY30" s="35">
        <f t="shared" si="215"/>
        <v>0</v>
      </c>
      <c r="BZ30" s="35">
        <f t="shared" si="216"/>
        <v>0</v>
      </c>
      <c r="CA30" s="35">
        <f t="shared" si="217"/>
        <v>0</v>
      </c>
      <c r="CB30" s="35">
        <f t="shared" si="218"/>
        <v>0</v>
      </c>
      <c r="CC30" s="35">
        <f t="shared" si="219"/>
        <v>0</v>
      </c>
      <c r="CD30" s="35">
        <f t="shared" si="220"/>
        <v>0</v>
      </c>
      <c r="CE30" s="36">
        <f t="shared" si="82"/>
        <v>0</v>
      </c>
      <c r="CF30" s="36">
        <f t="shared" si="221"/>
        <v>0</v>
      </c>
      <c r="CG30" s="36">
        <f t="shared" si="222"/>
        <v>0</v>
      </c>
      <c r="CH30" s="36">
        <f t="shared" si="223"/>
        <v>0</v>
      </c>
      <c r="CI30" s="36">
        <f t="shared" si="224"/>
        <v>0</v>
      </c>
      <c r="CJ30" s="36">
        <f t="shared" si="225"/>
        <v>0</v>
      </c>
      <c r="CK30" s="36">
        <f t="shared" si="226"/>
        <v>0</v>
      </c>
      <c r="CL30" s="34">
        <f t="shared" si="88"/>
        <v>0</v>
      </c>
      <c r="CM30" s="34">
        <f t="shared" si="227"/>
        <v>0</v>
      </c>
      <c r="CN30" s="34">
        <f t="shared" si="228"/>
        <v>0</v>
      </c>
      <c r="CO30" s="34">
        <f t="shared" si="229"/>
        <v>0</v>
      </c>
      <c r="CP30" s="34">
        <f t="shared" si="230"/>
        <v>0</v>
      </c>
      <c r="CQ30" s="34">
        <f t="shared" si="231"/>
        <v>0</v>
      </c>
      <c r="CR30" s="34">
        <f t="shared" si="232"/>
        <v>0</v>
      </c>
      <c r="CS30" s="38">
        <f t="shared" si="94"/>
        <v>0</v>
      </c>
      <c r="CT30" s="38">
        <f t="shared" si="233"/>
        <v>0</v>
      </c>
      <c r="CU30" s="38">
        <f t="shared" si="234"/>
        <v>0</v>
      </c>
      <c r="CV30" s="38">
        <f t="shared" si="235"/>
        <v>0</v>
      </c>
      <c r="CW30" s="38">
        <f t="shared" si="236"/>
        <v>0</v>
      </c>
      <c r="CX30" s="38">
        <f t="shared" si="237"/>
        <v>0</v>
      </c>
      <c r="CY30" s="38">
        <f t="shared" si="238"/>
        <v>0</v>
      </c>
      <c r="CZ30" s="1">
        <f t="shared" si="111"/>
        <v>0</v>
      </c>
    </row>
    <row r="31" spans="1:114" x14ac:dyDescent="0.25">
      <c r="A31" s="12">
        <f t="shared" si="152"/>
        <v>29</v>
      </c>
      <c r="B31" s="12" t="str">
        <f t="shared" si="177"/>
        <v>BB-JK-29</v>
      </c>
      <c r="C31" s="12">
        <v>6</v>
      </c>
      <c r="D31" s="13">
        <f t="shared" si="178"/>
        <v>44762</v>
      </c>
      <c r="E31" s="14">
        <v>44762</v>
      </c>
      <c r="F31" s="15">
        <v>0.79166666666666663</v>
      </c>
      <c r="G31" s="15"/>
      <c r="H31" s="12" t="str">
        <f t="shared" si="33"/>
        <v>Great Valley 2</v>
      </c>
      <c r="I31" s="12">
        <v>0</v>
      </c>
      <c r="J31" s="12" t="s">
        <v>21</v>
      </c>
      <c r="K31" s="12" t="str">
        <f t="shared" si="34"/>
        <v>Lower Perk 2</v>
      </c>
      <c r="L31" s="12">
        <v>13</v>
      </c>
      <c r="M31" s="12" t="str">
        <f t="shared" si="35"/>
        <v>Lower Perk 2</v>
      </c>
      <c r="N31" s="12" t="s">
        <v>10</v>
      </c>
      <c r="P31" s="12">
        <v>5</v>
      </c>
      <c r="Q31" s="12">
        <v>9</v>
      </c>
      <c r="AC31" s="39"/>
      <c r="AD31" s="39"/>
      <c r="AE31" s="39"/>
      <c r="AH31" s="38">
        <f t="shared" si="40"/>
        <v>0</v>
      </c>
      <c r="AI31" s="38">
        <f t="shared" si="179"/>
        <v>0</v>
      </c>
      <c r="AJ31" s="38">
        <f t="shared" si="180"/>
        <v>0</v>
      </c>
      <c r="AK31" s="38">
        <f t="shared" si="181"/>
        <v>0</v>
      </c>
      <c r="AL31" s="38">
        <f t="shared" si="182"/>
        <v>0</v>
      </c>
      <c r="AM31" s="38">
        <f t="shared" si="183"/>
        <v>0</v>
      </c>
      <c r="AN31" s="38">
        <f t="shared" si="184"/>
        <v>0</v>
      </c>
      <c r="AO31" s="34">
        <f t="shared" si="46"/>
        <v>0</v>
      </c>
      <c r="AP31" s="34">
        <f t="shared" si="185"/>
        <v>0</v>
      </c>
      <c r="AQ31" s="34">
        <f t="shared" si="186"/>
        <v>0</v>
      </c>
      <c r="AR31" s="34">
        <f t="shared" si="187"/>
        <v>0</v>
      </c>
      <c r="AS31" s="34">
        <f t="shared" si="188"/>
        <v>0</v>
      </c>
      <c r="AT31" s="34">
        <f t="shared" si="189"/>
        <v>0</v>
      </c>
      <c r="AU31" s="34">
        <f t="shared" si="190"/>
        <v>0</v>
      </c>
      <c r="AV31" s="35">
        <f t="shared" si="52"/>
        <v>0</v>
      </c>
      <c r="AW31" s="35">
        <f t="shared" si="191"/>
        <v>0</v>
      </c>
      <c r="AX31" s="35">
        <f t="shared" si="192"/>
        <v>0</v>
      </c>
      <c r="AY31" s="35">
        <f t="shared" si="193"/>
        <v>0</v>
      </c>
      <c r="AZ31" s="35">
        <f t="shared" si="194"/>
        <v>0</v>
      </c>
      <c r="BA31" s="35">
        <f t="shared" si="195"/>
        <v>0</v>
      </c>
      <c r="BB31" s="35">
        <f t="shared" si="196"/>
        <v>0</v>
      </c>
      <c r="BC31" s="36">
        <f t="shared" si="58"/>
        <v>0</v>
      </c>
      <c r="BD31" s="36">
        <f t="shared" si="197"/>
        <v>0</v>
      </c>
      <c r="BE31" s="36">
        <f t="shared" si="198"/>
        <v>0</v>
      </c>
      <c r="BF31" s="36">
        <f t="shared" si="199"/>
        <v>0</v>
      </c>
      <c r="BG31" s="36">
        <f t="shared" si="200"/>
        <v>0</v>
      </c>
      <c r="BH31" s="36">
        <f t="shared" si="201"/>
        <v>0</v>
      </c>
      <c r="BI31" s="36">
        <f t="shared" si="202"/>
        <v>0</v>
      </c>
      <c r="BJ31" s="57">
        <f t="shared" si="64"/>
        <v>1</v>
      </c>
      <c r="BK31" s="57">
        <f t="shared" si="203"/>
        <v>0</v>
      </c>
      <c r="BL31" s="57">
        <f t="shared" si="204"/>
        <v>1</v>
      </c>
      <c r="BM31" s="57">
        <f t="shared" si="205"/>
        <v>0</v>
      </c>
      <c r="BN31" s="57">
        <f t="shared" si="206"/>
        <v>1</v>
      </c>
      <c r="BO31" s="57">
        <f t="shared" si="207"/>
        <v>0</v>
      </c>
      <c r="BP31" s="57">
        <f t="shared" si="208"/>
        <v>13</v>
      </c>
      <c r="BQ31" s="34">
        <f t="shared" si="70"/>
        <v>0</v>
      </c>
      <c r="BR31" s="34">
        <f t="shared" si="209"/>
        <v>0</v>
      </c>
      <c r="BS31" s="34">
        <f t="shared" si="210"/>
        <v>0</v>
      </c>
      <c r="BT31" s="34">
        <f t="shared" si="211"/>
        <v>0</v>
      </c>
      <c r="BU31" s="34">
        <f t="shared" si="212"/>
        <v>0</v>
      </c>
      <c r="BV31" s="34">
        <f t="shared" si="213"/>
        <v>0</v>
      </c>
      <c r="BW31" s="34">
        <f t="shared" si="214"/>
        <v>0</v>
      </c>
      <c r="BX31" s="35">
        <f t="shared" si="76"/>
        <v>1</v>
      </c>
      <c r="BY31" s="35">
        <f t="shared" si="215"/>
        <v>1</v>
      </c>
      <c r="BZ31" s="35">
        <f t="shared" si="216"/>
        <v>0</v>
      </c>
      <c r="CA31" s="35">
        <f t="shared" si="217"/>
        <v>1</v>
      </c>
      <c r="CB31" s="35">
        <f t="shared" si="218"/>
        <v>0</v>
      </c>
      <c r="CC31" s="35">
        <f t="shared" si="219"/>
        <v>0</v>
      </c>
      <c r="CD31" s="35">
        <f t="shared" si="220"/>
        <v>0</v>
      </c>
      <c r="CE31" s="36">
        <f t="shared" si="82"/>
        <v>0</v>
      </c>
      <c r="CF31" s="36">
        <f t="shared" si="221"/>
        <v>0</v>
      </c>
      <c r="CG31" s="36">
        <f t="shared" si="222"/>
        <v>0</v>
      </c>
      <c r="CH31" s="36">
        <f t="shared" si="223"/>
        <v>0</v>
      </c>
      <c r="CI31" s="36">
        <f t="shared" si="224"/>
        <v>0</v>
      </c>
      <c r="CJ31" s="36">
        <f t="shared" si="225"/>
        <v>0</v>
      </c>
      <c r="CK31" s="36">
        <f t="shared" si="226"/>
        <v>0</v>
      </c>
      <c r="CL31" s="34">
        <f t="shared" si="88"/>
        <v>0</v>
      </c>
      <c r="CM31" s="34">
        <f t="shared" si="227"/>
        <v>0</v>
      </c>
      <c r="CN31" s="34">
        <f t="shared" si="228"/>
        <v>0</v>
      </c>
      <c r="CO31" s="34">
        <f t="shared" si="229"/>
        <v>0</v>
      </c>
      <c r="CP31" s="34">
        <f t="shared" si="230"/>
        <v>0</v>
      </c>
      <c r="CQ31" s="34">
        <f t="shared" si="231"/>
        <v>0</v>
      </c>
      <c r="CR31" s="34">
        <f t="shared" si="232"/>
        <v>0</v>
      </c>
      <c r="CS31" s="38">
        <f t="shared" si="94"/>
        <v>0</v>
      </c>
      <c r="CT31" s="38">
        <f t="shared" si="233"/>
        <v>0</v>
      </c>
      <c r="CU31" s="38">
        <f t="shared" si="234"/>
        <v>0</v>
      </c>
      <c r="CV31" s="38">
        <f t="shared" si="235"/>
        <v>0</v>
      </c>
      <c r="CW31" s="38">
        <f t="shared" si="236"/>
        <v>0</v>
      </c>
      <c r="CX31" s="38">
        <f t="shared" si="237"/>
        <v>0</v>
      </c>
      <c r="CY31" s="38">
        <f t="shared" si="238"/>
        <v>0</v>
      </c>
      <c r="CZ31" s="1">
        <f t="shared" si="111"/>
        <v>2</v>
      </c>
    </row>
    <row r="32" spans="1:114" x14ac:dyDescent="0.25">
      <c r="A32" s="12">
        <f t="shared" si="152"/>
        <v>30</v>
      </c>
      <c r="B32" s="12" t="str">
        <f t="shared" ref="B32" si="239">_xlfn.CONCAT($B$1,"-",A32)</f>
        <v>BB-JK-30</v>
      </c>
      <c r="C32" s="12">
        <v>6</v>
      </c>
      <c r="D32" s="13">
        <f t="shared" ref="D32" si="240">+E32</f>
        <v>44762</v>
      </c>
      <c r="E32" s="14">
        <v>44762</v>
      </c>
      <c r="F32" s="15">
        <v>0.75</v>
      </c>
      <c r="G32" s="15"/>
      <c r="H32" s="12" t="str">
        <f t="shared" si="33"/>
        <v>Lower Perk 3</v>
      </c>
      <c r="I32" s="12">
        <v>14</v>
      </c>
      <c r="J32" s="12" t="s">
        <v>21</v>
      </c>
      <c r="K32" s="12" t="str">
        <f t="shared" si="34"/>
        <v>Chester Valley</v>
      </c>
      <c r="L32" s="12">
        <v>12</v>
      </c>
      <c r="M32" s="54" t="s">
        <v>63</v>
      </c>
      <c r="N32" s="12" t="s">
        <v>10</v>
      </c>
      <c r="P32" s="12">
        <v>10</v>
      </c>
      <c r="Q32" s="12">
        <v>4</v>
      </c>
      <c r="AC32" s="39"/>
      <c r="AD32" s="39"/>
      <c r="AE32" s="39"/>
      <c r="AH32" s="38">
        <f t="shared" si="40"/>
        <v>0</v>
      </c>
      <c r="AI32" s="38">
        <f t="shared" ref="AI32" si="241">IF(AND(AH32=1,$K32=AH$1),1,0)</f>
        <v>0</v>
      </c>
      <c r="AJ32" s="38">
        <f t="shared" ref="AJ32" si="242">IF(AND(AH32=1,$H32=AH$1),1,0)</f>
        <v>0</v>
      </c>
      <c r="AK32" s="38">
        <f t="shared" ref="AK32" si="243">IF(OR(AND($H32=AH$1,$I32&gt;$L32),AND($K32=AH$1,$I32&lt;$L32)),1,0)</f>
        <v>0</v>
      </c>
      <c r="AL32" s="38">
        <f t="shared" ref="AL32" si="244">IF(OR(AND($H32=AH$1,$I32&lt;$L32),AND($K32=AH$1,$I32&gt;$L32)),1,0)</f>
        <v>0</v>
      </c>
      <c r="AM32" s="38">
        <f t="shared" ref="AM32" si="245">IF(AND(AH32=1,$I32+$L32&gt;0),1-SUM(AK32:AL32),0)</f>
        <v>0</v>
      </c>
      <c r="AN32" s="38">
        <f t="shared" ref="AN32" si="246">IF(AH32=1,IF($H32=AH$1,$L32,$I32),0)</f>
        <v>0</v>
      </c>
      <c r="AO32" s="34">
        <f t="shared" si="46"/>
        <v>1</v>
      </c>
      <c r="AP32" s="34">
        <f t="shared" ref="AP32" si="247">IF(AND(AO32=1,$K32=AO$1),1,0)</f>
        <v>1</v>
      </c>
      <c r="AQ32" s="34">
        <f t="shared" ref="AQ32" si="248">IF(AND(AO32=1,$H32=AO$1),1,0)</f>
        <v>0</v>
      </c>
      <c r="AR32" s="34">
        <f t="shared" ref="AR32" si="249">IF(OR(AND($H32=AO$1,$I32&gt;$L32),AND($K32=AO$1,$I32&lt;$L32)),1,0)</f>
        <v>0</v>
      </c>
      <c r="AS32" s="34">
        <f t="shared" ref="AS32" si="250">IF(OR(AND($H32=AO$1,$I32&lt;$L32),AND($K32=AO$1,$I32&gt;$L32)),1,0)</f>
        <v>1</v>
      </c>
      <c r="AT32" s="34">
        <f t="shared" ref="AT32" si="251">IF(AND(AO32=1,$I32+$L32&gt;0),1-SUM(AR32:AS32),0)</f>
        <v>0</v>
      </c>
      <c r="AU32" s="34">
        <f t="shared" ref="AU32" si="252">IF(AO32=1,IF($H32=AO$1,$L32,$I32),0)</f>
        <v>14</v>
      </c>
      <c r="AV32" s="35">
        <f t="shared" si="52"/>
        <v>0</v>
      </c>
      <c r="AW32" s="35">
        <f t="shared" ref="AW32" si="253">IF(AND(AV32=1,$K32=AV$1),1,0)</f>
        <v>0</v>
      </c>
      <c r="AX32" s="35">
        <f t="shared" ref="AX32" si="254">IF(AND(AV32=1,$H32=AV$1),1,0)</f>
        <v>0</v>
      </c>
      <c r="AY32" s="35">
        <f t="shared" ref="AY32" si="255">IF(OR(AND($H32=AV$1,$I32&gt;$L32),AND($K32=AV$1,$I32&lt;$L32)),1,0)</f>
        <v>0</v>
      </c>
      <c r="AZ32" s="35">
        <f t="shared" ref="AZ32" si="256">IF(OR(AND($H32=AV$1,$I32&lt;$L32),AND($K32=AV$1,$I32&gt;$L32)),1,0)</f>
        <v>0</v>
      </c>
      <c r="BA32" s="35">
        <f t="shared" ref="BA32" si="257">IF(AND(AV32=1,$I32+$L32&gt;0),1-SUM(AY32:AZ32),0)</f>
        <v>0</v>
      </c>
      <c r="BB32" s="35">
        <f t="shared" ref="BB32" si="258">IF(AV32=1,IF($H32=AV$1,$L32,$I32),0)</f>
        <v>0</v>
      </c>
      <c r="BC32" s="36">
        <f t="shared" si="58"/>
        <v>0</v>
      </c>
      <c r="BD32" s="36">
        <f t="shared" ref="BD32" si="259">IF(AND(BC32=1,$K32=BC$1),1,0)</f>
        <v>0</v>
      </c>
      <c r="BE32" s="36">
        <f t="shared" ref="BE32" si="260">IF(AND(BC32=1,$H32=BC$1),1,0)</f>
        <v>0</v>
      </c>
      <c r="BF32" s="36">
        <f t="shared" ref="BF32" si="261">IF(OR(AND($H32=BC$1,$I32&gt;$L32),AND($K32=BC$1,$I32&lt;$L32)),1,0)</f>
        <v>0</v>
      </c>
      <c r="BG32" s="36">
        <f t="shared" ref="BG32" si="262">IF(OR(AND($H32=BC$1,$I32&lt;$L32),AND($K32=BC$1,$I32&gt;$L32)),1,0)</f>
        <v>0</v>
      </c>
      <c r="BH32" s="36">
        <f t="shared" ref="BH32" si="263">IF(AND(BC32=1,$I32+$L32&gt;0),1-SUM(BF32:BG32),0)</f>
        <v>0</v>
      </c>
      <c r="BI32" s="36">
        <f t="shared" ref="BI32" si="264">IF(BC32=1,IF($H32=BC$1,$L32,$I32),0)</f>
        <v>0</v>
      </c>
      <c r="BJ32" s="57">
        <f t="shared" si="64"/>
        <v>0</v>
      </c>
      <c r="BK32" s="57">
        <f t="shared" ref="BK32" si="265">IF(AND(BJ32=1,$K32=BJ$1),1,0)</f>
        <v>0</v>
      </c>
      <c r="BL32" s="57">
        <f t="shared" ref="BL32" si="266">IF(AND(BJ32=1,$H32=BJ$1),1,0)</f>
        <v>0</v>
      </c>
      <c r="BM32" s="57">
        <f t="shared" ref="BM32" si="267">IF(OR(AND($H32=BJ$1,$I32&gt;$L32),AND($K32=BJ$1,$I32&lt;$L32)),1,0)</f>
        <v>0</v>
      </c>
      <c r="BN32" s="57">
        <f t="shared" ref="BN32" si="268">IF(OR(AND($H32=BJ$1,$I32&lt;$L32),AND($K32=BJ$1,$I32&gt;$L32)),1,0)</f>
        <v>0</v>
      </c>
      <c r="BO32" s="57">
        <f t="shared" ref="BO32" si="269">IF(AND(BJ32=1,$I32+$L32&gt;0),1-SUM(BM32:BN32),0)</f>
        <v>0</v>
      </c>
      <c r="BP32" s="57">
        <f t="shared" ref="BP32" si="270">IF(BJ32=1,IF($H32=BJ$1,$L32,$I32),0)</f>
        <v>0</v>
      </c>
      <c r="BQ32" s="34">
        <f t="shared" si="70"/>
        <v>0</v>
      </c>
      <c r="BR32" s="34">
        <f t="shared" ref="BR32" si="271">IF(AND(BQ32=1,$K32=BQ$1),1,0)</f>
        <v>0</v>
      </c>
      <c r="BS32" s="34">
        <f t="shared" ref="BS32" si="272">IF(AND(BQ32=1,$H32=BQ$1),1,0)</f>
        <v>0</v>
      </c>
      <c r="BT32" s="34">
        <f t="shared" ref="BT32" si="273">IF(OR(AND($H32=BQ$1,$I32&gt;$L32),AND($K32=BQ$1,$I32&lt;$L32)),1,0)</f>
        <v>0</v>
      </c>
      <c r="BU32" s="34">
        <f t="shared" ref="BU32" si="274">IF(OR(AND($H32=BQ$1,$I32&lt;$L32),AND($K32=BQ$1,$I32&gt;$L32)),1,0)</f>
        <v>0</v>
      </c>
      <c r="BV32" s="34">
        <f t="shared" ref="BV32" si="275">IF(AND(BQ32=1,$I32+$L32&gt;0),1-SUM(BT32:BU32),0)</f>
        <v>0</v>
      </c>
      <c r="BW32" s="34">
        <f t="shared" ref="BW32" si="276">IF(BQ32=1,IF($H32=BQ$1,$L32,$I32),0)</f>
        <v>0</v>
      </c>
      <c r="BX32" s="35">
        <f t="shared" si="76"/>
        <v>0</v>
      </c>
      <c r="BY32" s="35">
        <f t="shared" ref="BY32" si="277">IF(AND(BX32=1,$K32=BX$1),1,0)</f>
        <v>0</v>
      </c>
      <c r="BZ32" s="35">
        <f t="shared" ref="BZ32" si="278">IF(AND(BX32=1,$H32=BX$1),1,0)</f>
        <v>0</v>
      </c>
      <c r="CA32" s="35">
        <f t="shared" ref="CA32" si="279">IF(OR(AND($H32=BX$1,$I32&gt;$L32),AND($K32=BX$1,$I32&lt;$L32)),1,0)</f>
        <v>0</v>
      </c>
      <c r="CB32" s="35">
        <f t="shared" ref="CB32" si="280">IF(OR(AND($H32=BX$1,$I32&lt;$L32),AND($K32=BX$1,$I32&gt;$L32)),1,0)</f>
        <v>0</v>
      </c>
      <c r="CC32" s="35">
        <f t="shared" ref="CC32" si="281">IF(AND(BX32=1,$I32+$L32&gt;0),1-SUM(CA32:CB32),0)</f>
        <v>0</v>
      </c>
      <c r="CD32" s="35">
        <f t="shared" ref="CD32" si="282">IF(BX32=1,IF($H32=BX$1,$L32,$I32),0)</f>
        <v>0</v>
      </c>
      <c r="CE32" s="36">
        <f t="shared" si="82"/>
        <v>1</v>
      </c>
      <c r="CF32" s="36">
        <f t="shared" ref="CF32" si="283">IF(AND(CE32=1,$K32=CE$1),1,0)</f>
        <v>0</v>
      </c>
      <c r="CG32" s="36">
        <f t="shared" ref="CG32" si="284">IF(AND(CE32=1,$H32=CE$1),1,0)</f>
        <v>1</v>
      </c>
      <c r="CH32" s="36">
        <f t="shared" ref="CH32" si="285">IF(OR(AND($H32=CE$1,$I32&gt;$L32),AND($K32=CE$1,$I32&lt;$L32)),1,0)</f>
        <v>1</v>
      </c>
      <c r="CI32" s="36">
        <f t="shared" ref="CI32" si="286">IF(OR(AND($H32=CE$1,$I32&lt;$L32),AND($K32=CE$1,$I32&gt;$L32)),1,0)</f>
        <v>0</v>
      </c>
      <c r="CJ32" s="36">
        <f t="shared" ref="CJ32" si="287">IF(AND(CE32=1,$I32+$L32&gt;0),1-SUM(CH32:CI32),0)</f>
        <v>0</v>
      </c>
      <c r="CK32" s="36">
        <f t="shared" ref="CK32" si="288">IF(CE32=1,IF($H32=CE$1,$L32,$I32),0)</f>
        <v>12</v>
      </c>
      <c r="CL32" s="34">
        <f t="shared" si="88"/>
        <v>0</v>
      </c>
      <c r="CM32" s="34">
        <f t="shared" ref="CM32" si="289">IF(AND(CL32=1,$K32=CL$1),1,0)</f>
        <v>0</v>
      </c>
      <c r="CN32" s="34">
        <f t="shared" ref="CN32" si="290">IF(AND(CL32=1,$H32=CL$1),1,0)</f>
        <v>0</v>
      </c>
      <c r="CO32" s="34">
        <f t="shared" ref="CO32" si="291">IF(OR(AND($H32=CL$1,$I32&gt;$L32),AND($K32=CL$1,$I32&lt;$L32)),1,0)</f>
        <v>0</v>
      </c>
      <c r="CP32" s="34">
        <f t="shared" ref="CP32" si="292">IF(OR(AND($H32=CL$1,$I32&lt;$L32),AND($K32=CL$1,$I32&gt;$L32)),1,0)</f>
        <v>0</v>
      </c>
      <c r="CQ32" s="34">
        <f t="shared" ref="CQ32" si="293">IF(AND(CL32=1,$I32+$L32&gt;0),1-SUM(CO32:CP32),0)</f>
        <v>0</v>
      </c>
      <c r="CR32" s="34">
        <f t="shared" ref="CR32" si="294">IF(CL32=1,IF($H32=CL$1,$L32,$I32),0)</f>
        <v>0</v>
      </c>
      <c r="CS32" s="38">
        <f t="shared" si="94"/>
        <v>0</v>
      </c>
      <c r="CT32" s="38">
        <f t="shared" ref="CT32" si="295">IF(AND(CS32=1,$K32=CS$1),1,0)</f>
        <v>0</v>
      </c>
      <c r="CU32" s="38">
        <f t="shared" ref="CU32" si="296">IF(AND(CS32=1,$H32=CS$1),1,0)</f>
        <v>0</v>
      </c>
      <c r="CV32" s="38">
        <f t="shared" ref="CV32" si="297">IF(OR(AND($H32=CS$1,$I32&gt;$L32),AND($K32=CS$1,$I32&lt;$L32)),1,0)</f>
        <v>0</v>
      </c>
      <c r="CW32" s="38">
        <f t="shared" ref="CW32" si="298">IF(OR(AND($H32=CS$1,$I32&lt;$L32),AND($K32=CS$1,$I32&gt;$L32)),1,0)</f>
        <v>0</v>
      </c>
      <c r="CX32" s="38">
        <f t="shared" ref="CX32" si="299">IF(AND(CS32=1,$I32+$L32&gt;0),1-SUM(CV32:CW32),0)</f>
        <v>0</v>
      </c>
      <c r="CY32" s="38">
        <f t="shared" ref="CY32" si="300">IF(CS32=1,IF($H32=CS$1,$L32,$I32),0)</f>
        <v>0</v>
      </c>
      <c r="CZ32" s="1">
        <f t="shared" si="111"/>
        <v>0</v>
      </c>
    </row>
    <row r="34" spans="1:103" x14ac:dyDescent="0.25">
      <c r="AF34" s="16" t="s">
        <v>17</v>
      </c>
      <c r="AG34" s="16"/>
      <c r="AH34" s="9">
        <f t="shared" ref="AH34:BM34" si="301">SUM(AH3:AH33)</f>
        <v>6</v>
      </c>
      <c r="AI34" s="9">
        <f t="shared" si="301"/>
        <v>3</v>
      </c>
      <c r="AJ34" s="9">
        <f t="shared" si="301"/>
        <v>3</v>
      </c>
      <c r="AK34" s="9">
        <f t="shared" si="301"/>
        <v>2</v>
      </c>
      <c r="AL34" s="9">
        <f t="shared" si="301"/>
        <v>4</v>
      </c>
      <c r="AM34" s="9">
        <f t="shared" si="301"/>
        <v>0</v>
      </c>
      <c r="AN34" s="32">
        <f t="shared" si="301"/>
        <v>63</v>
      </c>
      <c r="AO34" s="8">
        <f t="shared" si="301"/>
        <v>6</v>
      </c>
      <c r="AP34" s="8">
        <f t="shared" si="301"/>
        <v>3</v>
      </c>
      <c r="AQ34" s="8">
        <f t="shared" si="301"/>
        <v>3</v>
      </c>
      <c r="AR34" s="8">
        <f t="shared" si="301"/>
        <v>3</v>
      </c>
      <c r="AS34" s="8">
        <f t="shared" si="301"/>
        <v>3</v>
      </c>
      <c r="AT34" s="8">
        <f t="shared" si="301"/>
        <v>0</v>
      </c>
      <c r="AU34" s="28">
        <f t="shared" si="301"/>
        <v>50</v>
      </c>
      <c r="AV34" s="10">
        <f t="shared" si="301"/>
        <v>6</v>
      </c>
      <c r="AW34" s="10">
        <f t="shared" si="301"/>
        <v>3</v>
      </c>
      <c r="AX34" s="10">
        <f t="shared" si="301"/>
        <v>3</v>
      </c>
      <c r="AY34" s="10">
        <f t="shared" si="301"/>
        <v>1</v>
      </c>
      <c r="AZ34" s="10">
        <f t="shared" si="301"/>
        <v>5</v>
      </c>
      <c r="BA34" s="10">
        <f t="shared" si="301"/>
        <v>0</v>
      </c>
      <c r="BB34" s="29">
        <f t="shared" si="301"/>
        <v>83</v>
      </c>
      <c r="BC34" s="11">
        <f t="shared" si="301"/>
        <v>6</v>
      </c>
      <c r="BD34" s="11">
        <f t="shared" si="301"/>
        <v>3</v>
      </c>
      <c r="BE34" s="11">
        <f t="shared" si="301"/>
        <v>3</v>
      </c>
      <c r="BF34" s="11">
        <f t="shared" si="301"/>
        <v>5</v>
      </c>
      <c r="BG34" s="11">
        <f t="shared" si="301"/>
        <v>1</v>
      </c>
      <c r="BH34" s="11">
        <f t="shared" si="301"/>
        <v>0</v>
      </c>
      <c r="BI34" s="30">
        <f t="shared" si="301"/>
        <v>45</v>
      </c>
      <c r="BJ34" s="57">
        <f t="shared" si="301"/>
        <v>6</v>
      </c>
      <c r="BK34" s="57">
        <f t="shared" si="301"/>
        <v>3</v>
      </c>
      <c r="BL34" s="57">
        <f t="shared" si="301"/>
        <v>3</v>
      </c>
      <c r="BM34" s="57">
        <f t="shared" si="301"/>
        <v>0</v>
      </c>
      <c r="BN34" s="57">
        <f t="shared" ref="BN34:CS34" si="302">SUM(BN3:BN33)</f>
        <v>6</v>
      </c>
      <c r="BO34" s="57">
        <f t="shared" si="302"/>
        <v>0</v>
      </c>
      <c r="BP34" s="57">
        <f t="shared" si="302"/>
        <v>75</v>
      </c>
      <c r="BQ34" s="8">
        <f t="shared" si="302"/>
        <v>6</v>
      </c>
      <c r="BR34" s="8">
        <f t="shared" si="302"/>
        <v>3</v>
      </c>
      <c r="BS34" s="8">
        <f t="shared" si="302"/>
        <v>3</v>
      </c>
      <c r="BT34" s="8">
        <f t="shared" si="302"/>
        <v>3</v>
      </c>
      <c r="BU34" s="8">
        <f t="shared" si="302"/>
        <v>3</v>
      </c>
      <c r="BV34" s="8">
        <f t="shared" si="302"/>
        <v>0</v>
      </c>
      <c r="BW34" s="28">
        <f t="shared" si="302"/>
        <v>52</v>
      </c>
      <c r="BX34" s="10">
        <f t="shared" si="302"/>
        <v>6</v>
      </c>
      <c r="BY34" s="10">
        <f t="shared" si="302"/>
        <v>3</v>
      </c>
      <c r="BZ34" s="10">
        <f t="shared" si="302"/>
        <v>3</v>
      </c>
      <c r="CA34" s="10">
        <f t="shared" si="302"/>
        <v>5</v>
      </c>
      <c r="CB34" s="10">
        <f t="shared" si="302"/>
        <v>1</v>
      </c>
      <c r="CC34" s="10">
        <f t="shared" si="302"/>
        <v>0</v>
      </c>
      <c r="CD34" s="29">
        <f t="shared" si="302"/>
        <v>9</v>
      </c>
      <c r="CE34" s="11">
        <f t="shared" si="302"/>
        <v>6</v>
      </c>
      <c r="CF34" s="11">
        <f t="shared" si="302"/>
        <v>3</v>
      </c>
      <c r="CG34" s="11">
        <f t="shared" si="302"/>
        <v>3</v>
      </c>
      <c r="CH34" s="11">
        <f t="shared" si="302"/>
        <v>5</v>
      </c>
      <c r="CI34" s="11">
        <f t="shared" si="302"/>
        <v>1</v>
      </c>
      <c r="CJ34" s="11">
        <f t="shared" si="302"/>
        <v>0</v>
      </c>
      <c r="CK34" s="30">
        <f t="shared" si="302"/>
        <v>45</v>
      </c>
      <c r="CL34" s="34">
        <f t="shared" si="302"/>
        <v>6</v>
      </c>
      <c r="CM34" s="34">
        <f t="shared" si="302"/>
        <v>3</v>
      </c>
      <c r="CN34" s="34">
        <f t="shared" si="302"/>
        <v>3</v>
      </c>
      <c r="CO34" s="34">
        <f t="shared" si="302"/>
        <v>0</v>
      </c>
      <c r="CP34" s="34">
        <f t="shared" si="302"/>
        <v>6</v>
      </c>
      <c r="CQ34" s="34">
        <f t="shared" si="302"/>
        <v>0</v>
      </c>
      <c r="CR34" s="34">
        <f t="shared" si="302"/>
        <v>36</v>
      </c>
      <c r="CS34" s="38">
        <f t="shared" si="302"/>
        <v>6</v>
      </c>
      <c r="CT34" s="38">
        <f t="shared" ref="CT34:CY34" si="303">SUM(CT3:CT33)</f>
        <v>3</v>
      </c>
      <c r="CU34" s="38">
        <f t="shared" si="303"/>
        <v>3</v>
      </c>
      <c r="CV34" s="38">
        <f t="shared" si="303"/>
        <v>6</v>
      </c>
      <c r="CW34" s="38">
        <f t="shared" si="303"/>
        <v>0</v>
      </c>
      <c r="CX34" s="38">
        <f t="shared" si="303"/>
        <v>0</v>
      </c>
      <c r="CY34" s="38">
        <f t="shared" si="303"/>
        <v>14</v>
      </c>
    </row>
    <row r="35" spans="1:103" x14ac:dyDescent="0.25">
      <c r="A35" s="17" t="s">
        <v>23</v>
      </c>
      <c r="B35" s="17" t="str">
        <f t="shared" ref="B35:B37" si="304">_xlfn.CONCAT($B$1,"-",A35)</f>
        <v>BB-JK-B1</v>
      </c>
      <c r="C35" s="17" t="s">
        <v>24</v>
      </c>
      <c r="D35" s="18">
        <f t="shared" ref="D35:D37" si="305">+E35</f>
        <v>44765</v>
      </c>
      <c r="E35" s="19">
        <v>44765</v>
      </c>
      <c r="F35" s="20">
        <v>0.83333333333333337</v>
      </c>
      <c r="G35" s="20"/>
      <c r="H35" s="17" t="s">
        <v>41</v>
      </c>
      <c r="I35" s="17"/>
      <c r="J35" s="17" t="s">
        <v>21</v>
      </c>
      <c r="K35" s="17" t="s">
        <v>46</v>
      </c>
      <c r="L35" s="17"/>
      <c r="M35" s="17" t="s">
        <v>41</v>
      </c>
      <c r="N35" s="17" t="s">
        <v>10</v>
      </c>
    </row>
    <row r="36" spans="1:103" x14ac:dyDescent="0.25">
      <c r="A36" s="17" t="s">
        <v>25</v>
      </c>
      <c r="B36" s="17" t="str">
        <f t="shared" si="304"/>
        <v>BB-JK-B2</v>
      </c>
      <c r="C36" s="17" t="s">
        <v>24</v>
      </c>
      <c r="D36" s="18">
        <f t="shared" si="305"/>
        <v>44765</v>
      </c>
      <c r="E36" s="19">
        <v>44765</v>
      </c>
      <c r="F36" s="20">
        <v>0.79166666666666663</v>
      </c>
      <c r="G36" s="20"/>
      <c r="H36" s="17" t="s">
        <v>38</v>
      </c>
      <c r="I36" s="17"/>
      <c r="J36" s="17" t="s">
        <v>21</v>
      </c>
      <c r="K36" s="61" t="s">
        <v>48</v>
      </c>
      <c r="L36" s="17"/>
      <c r="M36" s="37" t="s">
        <v>84</v>
      </c>
      <c r="N36" s="17" t="s">
        <v>10</v>
      </c>
    </row>
    <row r="37" spans="1:103" x14ac:dyDescent="0.25">
      <c r="A37" s="17" t="s">
        <v>27</v>
      </c>
      <c r="B37" s="17" t="str">
        <f t="shared" si="304"/>
        <v>BB-JK-B3</v>
      </c>
      <c r="C37" s="17" t="s">
        <v>24</v>
      </c>
      <c r="D37" s="18">
        <f t="shared" si="305"/>
        <v>44766</v>
      </c>
      <c r="E37" s="19">
        <v>44766</v>
      </c>
      <c r="F37" s="60">
        <v>0.625</v>
      </c>
      <c r="G37" s="20"/>
      <c r="H37" s="37" t="str">
        <f>IF($I36+$L36&gt;0,(IF($I36&gt;$L36,$H36,$K36)),"WG-B2")</f>
        <v>WG-B2</v>
      </c>
      <c r="I37" s="17"/>
      <c r="J37" s="17" t="s">
        <v>21</v>
      </c>
      <c r="K37" s="37" t="str">
        <f>IF($I35+$L35&gt;0,(IF($I35&gt;$L35,$H35,$K35)),"WG-B1")</f>
        <v>WG-B1</v>
      </c>
      <c r="L37" s="17"/>
      <c r="M37" s="37" t="s">
        <v>39</v>
      </c>
      <c r="N37" s="17" t="s">
        <v>10</v>
      </c>
    </row>
    <row r="39" spans="1:103" x14ac:dyDescent="0.25">
      <c r="E39" s="72" t="s">
        <v>28</v>
      </c>
      <c r="F39" s="72"/>
      <c r="G39" s="17"/>
      <c r="H39" s="17" t="str">
        <f>IF(I37+L37&gt;0,(IF(I37&gt;L37,H37,K37)),"WG-B3")</f>
        <v>WG-B3</v>
      </c>
      <c r="J39" s="33"/>
      <c r="K39" s="1" t="s">
        <v>52</v>
      </c>
    </row>
    <row r="41" spans="1:103" x14ac:dyDescent="0.25">
      <c r="A41" s="63" t="s">
        <v>29</v>
      </c>
      <c r="B41" s="63" t="str">
        <f t="shared" ref="B41" si="306">_xlfn.CONCAT($B$1,"-",A41)</f>
        <v>BB-JK-R1</v>
      </c>
      <c r="C41" s="63" t="s">
        <v>58</v>
      </c>
      <c r="D41" s="22">
        <f t="shared" ref="D41" si="307">+E41</f>
        <v>44763</v>
      </c>
      <c r="E41" s="23">
        <v>44763</v>
      </c>
      <c r="F41" s="24">
        <v>0.79166666666666663</v>
      </c>
      <c r="G41" s="24"/>
      <c r="H41" s="63" t="s">
        <v>40</v>
      </c>
      <c r="I41" s="63">
        <v>15</v>
      </c>
      <c r="J41" s="63" t="s">
        <v>21</v>
      </c>
      <c r="K41" s="63" t="s">
        <v>47</v>
      </c>
      <c r="L41" s="63">
        <v>16</v>
      </c>
      <c r="M41" s="63" t="s">
        <v>40</v>
      </c>
      <c r="N41" s="63" t="s">
        <v>10</v>
      </c>
    </row>
    <row r="42" spans="1:103" x14ac:dyDescent="0.25">
      <c r="A42" s="21" t="s">
        <v>30</v>
      </c>
      <c r="B42" s="21" t="str">
        <f t="shared" ref="B42:B44" si="308">_xlfn.CONCAT($B$1,"-",A42)</f>
        <v>BB-JK-R2</v>
      </c>
      <c r="C42" s="21" t="s">
        <v>58</v>
      </c>
      <c r="D42" s="22">
        <f t="shared" ref="D42:D44" si="309">+E42</f>
        <v>44765</v>
      </c>
      <c r="E42" s="23">
        <v>44765</v>
      </c>
      <c r="F42" s="24">
        <v>0.70833333333333337</v>
      </c>
      <c r="G42" s="24"/>
      <c r="H42" s="59" t="str">
        <f>IF($I41+$L41&gt;0,(IF($I41&gt;$L41,$H41,$K41)),"WG-R1")</f>
        <v>Great Valley 2</v>
      </c>
      <c r="I42" s="21"/>
      <c r="J42" s="21" t="s">
        <v>21</v>
      </c>
      <c r="K42" s="21" t="s">
        <v>37</v>
      </c>
      <c r="L42" s="21"/>
      <c r="M42" s="21" t="s">
        <v>84</v>
      </c>
      <c r="N42" s="21" t="s">
        <v>10</v>
      </c>
    </row>
    <row r="43" spans="1:103" x14ac:dyDescent="0.25">
      <c r="A43" s="21" t="s">
        <v>31</v>
      </c>
      <c r="B43" s="21" t="str">
        <f t="shared" si="308"/>
        <v>BB-JK-R3</v>
      </c>
      <c r="C43" s="21" t="s">
        <v>58</v>
      </c>
      <c r="D43" s="22">
        <f t="shared" si="309"/>
        <v>44765</v>
      </c>
      <c r="E43" s="23">
        <v>44765</v>
      </c>
      <c r="F43" s="24">
        <v>0.375</v>
      </c>
      <c r="G43" s="24"/>
      <c r="H43" s="21" t="s">
        <v>39</v>
      </c>
      <c r="I43" s="21"/>
      <c r="J43" s="21" t="s">
        <v>21</v>
      </c>
      <c r="K43" s="21" t="s">
        <v>45</v>
      </c>
      <c r="L43" s="21"/>
      <c r="M43" s="27" t="s">
        <v>45</v>
      </c>
      <c r="N43" s="21" t="s">
        <v>10</v>
      </c>
    </row>
    <row r="44" spans="1:103" x14ac:dyDescent="0.25">
      <c r="A44" s="21" t="s">
        <v>61</v>
      </c>
      <c r="B44" s="21" t="str">
        <f t="shared" si="308"/>
        <v>BB-JK-R4</v>
      </c>
      <c r="C44" s="21" t="s">
        <v>58</v>
      </c>
      <c r="D44" s="22">
        <f t="shared" si="309"/>
        <v>44766</v>
      </c>
      <c r="E44" s="23">
        <v>44766</v>
      </c>
      <c r="F44" s="60">
        <v>0.70833333333333337</v>
      </c>
      <c r="G44" s="24"/>
      <c r="H44" s="21" t="str">
        <f>IF($I43+$L43&gt;0,(IF($I43&gt;$L43,$H43,$K43)),"WG-R3")</f>
        <v>WG-R3</v>
      </c>
      <c r="I44" s="21"/>
      <c r="J44" s="21" t="s">
        <v>21</v>
      </c>
      <c r="K44" s="21" t="str">
        <f>IF($I42+$L42&gt;0,(IF($I42&gt;$L42,$H42,$K42)),"WG-R2")</f>
        <v>WG-R2</v>
      </c>
      <c r="L44" s="21"/>
      <c r="M44" s="21" t="s">
        <v>39</v>
      </c>
      <c r="N44" s="21" t="s">
        <v>10</v>
      </c>
    </row>
    <row r="46" spans="1:103" x14ac:dyDescent="0.25">
      <c r="E46" s="73" t="s">
        <v>32</v>
      </c>
      <c r="F46" s="73"/>
      <c r="G46" s="21"/>
      <c r="H46" s="21" t="str">
        <f>IF(I44+L44&gt;0,(IF(I44&gt;L44,H44,K44)),"WG-R3")</f>
        <v>WG-R3</v>
      </c>
      <c r="J46" s="33"/>
      <c r="K46" s="1" t="s">
        <v>52</v>
      </c>
    </row>
    <row r="48" spans="1:103" ht="15" hidden="1" customHeight="1" x14ac:dyDescent="0.25">
      <c r="A48" s="47" t="s">
        <v>55</v>
      </c>
      <c r="B48" s="47" t="str">
        <f t="shared" ref="B48:B50" si="310">_xlfn.CONCAT($B$1,"-",A48)</f>
        <v>BB-JK-W1</v>
      </c>
      <c r="C48" s="47" t="s">
        <v>59</v>
      </c>
      <c r="D48" s="48">
        <f t="shared" ref="D48:D50" si="311">+E48</f>
        <v>0</v>
      </c>
      <c r="E48" s="49"/>
      <c r="F48" s="50"/>
      <c r="G48" s="50"/>
      <c r="H48" s="47" t="s">
        <v>43</v>
      </c>
      <c r="I48" s="47">
        <v>0</v>
      </c>
      <c r="J48" s="47" t="s">
        <v>21</v>
      </c>
      <c r="K48" s="47" t="s">
        <v>54</v>
      </c>
      <c r="L48" s="47">
        <v>6</v>
      </c>
      <c r="M48" s="47" t="s">
        <v>43</v>
      </c>
      <c r="N48" s="47" t="s">
        <v>43</v>
      </c>
    </row>
    <row r="49" spans="1:14" ht="15" hidden="1" customHeight="1" x14ac:dyDescent="0.25">
      <c r="A49" s="47" t="s">
        <v>56</v>
      </c>
      <c r="B49" s="47" t="str">
        <f t="shared" si="310"/>
        <v>BB-JK-W2</v>
      </c>
      <c r="C49" s="47" t="s">
        <v>59</v>
      </c>
      <c r="D49" s="48">
        <f t="shared" si="311"/>
        <v>0</v>
      </c>
      <c r="E49" s="49"/>
      <c r="F49" s="50"/>
      <c r="G49" s="50"/>
      <c r="H49" s="47" t="s">
        <v>43</v>
      </c>
      <c r="I49" s="47">
        <v>0</v>
      </c>
      <c r="J49" s="47" t="s">
        <v>21</v>
      </c>
      <c r="K49" s="47" t="s">
        <v>60</v>
      </c>
      <c r="L49" s="47">
        <v>6</v>
      </c>
      <c r="M49" s="47" t="s">
        <v>43</v>
      </c>
      <c r="N49" s="47" t="s">
        <v>43</v>
      </c>
    </row>
    <row r="50" spans="1:14" ht="15" hidden="1" customHeight="1" x14ac:dyDescent="0.25">
      <c r="A50" s="43" t="s">
        <v>57</v>
      </c>
      <c r="B50" s="43" t="str">
        <f t="shared" si="310"/>
        <v>BB-JK-W3</v>
      </c>
      <c r="C50" s="43" t="s">
        <v>59</v>
      </c>
      <c r="D50" s="44">
        <f t="shared" si="311"/>
        <v>44765</v>
      </c>
      <c r="E50" s="45">
        <v>44765</v>
      </c>
      <c r="F50" s="46"/>
      <c r="G50" s="46"/>
      <c r="H50" s="43" t="str">
        <f>IF($I49+$L49&gt;0,(IF($I49&gt;$L49,$H49,$K49)),"WG-2")</f>
        <v>#10 - Radnor/Wayne</v>
      </c>
      <c r="I50" s="43">
        <v>0</v>
      </c>
      <c r="J50" s="43" t="s">
        <v>21</v>
      </c>
      <c r="K50" s="43" t="str">
        <f>IF($I48+$L48&gt;0,(IF($I48&gt;$L48,$H48,$K48)),"WG-W1")</f>
        <v>#9 Seed</v>
      </c>
      <c r="L50" s="43">
        <v>6</v>
      </c>
      <c r="M50" s="43" t="s">
        <v>43</v>
      </c>
      <c r="N50" s="43" t="s">
        <v>43</v>
      </c>
    </row>
    <row r="51" spans="1:14" ht="15" hidden="1" customHeight="1" x14ac:dyDescent="0.25"/>
    <row r="52" spans="1:14" ht="15" hidden="1" customHeight="1" x14ac:dyDescent="0.25">
      <c r="E52" s="66" t="s">
        <v>53</v>
      </c>
      <c r="F52" s="66"/>
      <c r="G52" s="43"/>
      <c r="H52" s="43" t="str">
        <f>IF(I50+L50&gt;0,(IF(I50&gt;L50,H50,K50)),"WG-W3")</f>
        <v>#9 Seed</v>
      </c>
      <c r="J52" s="33"/>
      <c r="K52" s="1" t="s">
        <v>52</v>
      </c>
    </row>
  </sheetData>
  <mergeCells count="15">
    <mergeCell ref="CL1:CR1"/>
    <mergeCell ref="CS1:CY1"/>
    <mergeCell ref="E52:F52"/>
    <mergeCell ref="C1:N1"/>
    <mergeCell ref="BQ1:BW1"/>
    <mergeCell ref="BX1:CD1"/>
    <mergeCell ref="CE1:CK1"/>
    <mergeCell ref="E39:F39"/>
    <mergeCell ref="E46:F46"/>
    <mergeCell ref="S1:Z1"/>
    <mergeCell ref="AH1:AN1"/>
    <mergeCell ref="AO1:AU1"/>
    <mergeCell ref="AV1:BB1"/>
    <mergeCell ref="BC1:BI1"/>
    <mergeCell ref="BJ1:BP1"/>
  </mergeCells>
  <printOptions horizontalCentered="1"/>
  <pageMargins left="0" right="0" top="0.5" bottom="0.5" header="0.25" footer="0.25"/>
  <pageSetup scale="67" orientation="landscape" r:id="rId1"/>
  <headerFooter>
    <oddHeader>&amp;F</oddHeader>
    <oddFooter>&amp;L&amp;A&amp;C&amp;D&amp;RPage &amp;P</oddFooter>
  </headerFooter>
  <ignoredErrors>
    <ignoredError sqref="D6:D16 G21 J21 B6:B21 D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D27 John Klein</vt:lpstr>
      <vt:lpstr>'D27 John Klein'!Print_Titles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Bennett</dc:creator>
  <cp:lastModifiedBy>Jeff Bennett</cp:lastModifiedBy>
  <cp:lastPrinted>2022-06-14T19:06:59Z</cp:lastPrinted>
  <dcterms:created xsi:type="dcterms:W3CDTF">2021-07-02T03:06:19Z</dcterms:created>
  <dcterms:modified xsi:type="dcterms:W3CDTF">2022-07-22T04:30:25Z</dcterms:modified>
</cp:coreProperties>
</file>