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movable Disk\JB_Flash_Drive\Jeff\ELL_2022\PA_Dist_27\All_Stars\Schedules\"/>
    </mc:Choice>
  </mc:AlternateContent>
  <xr:revisionPtr revIDLastSave="0" documentId="8_{95850783-569E-4C5D-87D0-1E071CB1B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ULE" sheetId="1" r:id="rId1"/>
    <sheet name="BRACKET" sheetId="2" r:id="rId2"/>
    <sheet name="DAYS" sheetId="3" state="hidden" r:id="rId3"/>
  </sheets>
  <definedNames>
    <definedName name="Day">#REF!</definedName>
    <definedName name="DOW">DAYS!$A$1:$B$7</definedName>
    <definedName name="_xlnm.Print_Titles" localSheetId="0">SCHEDULE!$A:$E,SCHEDULE!$1:$1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" i="1" l="1"/>
  <c r="AJ11" i="1"/>
  <c r="AJ10" i="1"/>
  <c r="AJ9" i="1"/>
  <c r="AJ8" i="1"/>
  <c r="AJ7" i="1"/>
  <c r="AJ6" i="1"/>
  <c r="AJ5" i="1"/>
  <c r="AJ4" i="1"/>
  <c r="AJ3" i="1"/>
  <c r="AJ2" i="1"/>
  <c r="B28" i="1" l="1"/>
  <c r="B26" i="1"/>
  <c r="B24" i="1"/>
  <c r="B22" i="1"/>
  <c r="B21" i="1"/>
  <c r="B19" i="1"/>
  <c r="B18" i="1"/>
  <c r="B16" i="1"/>
  <c r="B15" i="1"/>
  <c r="B14" i="1"/>
  <c r="B13" i="1"/>
  <c r="B11" i="1"/>
  <c r="B10" i="1"/>
  <c r="B8" i="1"/>
  <c r="B7" i="1"/>
  <c r="B6" i="1"/>
  <c r="B5" i="1"/>
  <c r="B3" i="1"/>
  <c r="B2" i="1"/>
  <c r="I28" i="1"/>
  <c r="G29" i="2" s="1"/>
  <c r="I26" i="1"/>
  <c r="F23" i="2" s="1"/>
  <c r="I24" i="1"/>
  <c r="E18" i="2" s="1"/>
  <c r="I22" i="1"/>
  <c r="D22" i="2" s="1"/>
  <c r="I21" i="1"/>
  <c r="E16" i="2" s="1"/>
  <c r="I19" i="1"/>
  <c r="C21" i="2" s="1"/>
  <c r="I18" i="1"/>
  <c r="C31" i="2" s="1"/>
  <c r="I16" i="1"/>
  <c r="C12" i="2" s="1"/>
  <c r="I15" i="1"/>
  <c r="C8" i="2" s="1"/>
  <c r="I14" i="1"/>
  <c r="B27" i="2" s="1"/>
  <c r="I13" i="1"/>
  <c r="B25" i="2" s="1"/>
  <c r="F28" i="1"/>
  <c r="G16" i="2" s="1"/>
  <c r="F26" i="1"/>
  <c r="F10" i="2" s="1"/>
  <c r="F24" i="1"/>
  <c r="E27" i="2" s="1"/>
  <c r="F22" i="1"/>
  <c r="D30" i="2" s="1"/>
  <c r="F21" i="1"/>
  <c r="E5" i="2" s="1"/>
  <c r="F19" i="1"/>
  <c r="C24" i="2" s="1"/>
  <c r="F18" i="1"/>
  <c r="C28" i="2" s="1"/>
  <c r="F16" i="1"/>
  <c r="C18" i="2" s="1"/>
  <c r="F15" i="1"/>
  <c r="C2" i="2" s="1"/>
  <c r="F14" i="1"/>
  <c r="B30" i="2" s="1"/>
  <c r="F13" i="1"/>
  <c r="B22" i="2" s="1"/>
  <c r="I11" i="1"/>
  <c r="A31" i="2" s="1"/>
  <c r="I10" i="1"/>
  <c r="A24" i="2" s="1"/>
  <c r="F11" i="1"/>
  <c r="A28" i="2" s="1"/>
  <c r="F10" i="1"/>
  <c r="A21" i="2" s="1"/>
  <c r="F7" i="1"/>
  <c r="B14" i="2" s="1"/>
  <c r="F6" i="1"/>
  <c r="B6" i="2" s="1"/>
  <c r="F30" i="1"/>
  <c r="H22" i="2" s="1"/>
  <c r="P28" i="1"/>
  <c r="P26" i="1"/>
  <c r="P24" i="1"/>
  <c r="P22" i="1"/>
  <c r="P21" i="1"/>
  <c r="P19" i="1"/>
  <c r="P18" i="1"/>
  <c r="P16" i="1"/>
  <c r="P15" i="1"/>
  <c r="P14" i="1"/>
  <c r="P13" i="1"/>
  <c r="P11" i="1"/>
  <c r="P10" i="1"/>
  <c r="P8" i="1"/>
  <c r="P7" i="1"/>
  <c r="P6" i="1"/>
  <c r="P5" i="1"/>
  <c r="P3" i="1"/>
  <c r="AF16" i="1"/>
  <c r="AF15" i="1"/>
  <c r="AF14" i="1"/>
  <c r="AF13" i="1"/>
  <c r="AF12" i="1"/>
  <c r="AF11" i="1"/>
  <c r="AF10" i="1"/>
  <c r="AF9" i="1"/>
  <c r="AF8" i="1"/>
  <c r="AF7" i="1"/>
  <c r="AF6" i="1"/>
  <c r="AF4" i="1"/>
  <c r="AF3" i="1"/>
  <c r="AC3" i="1"/>
  <c r="AF2" i="1"/>
  <c r="S2" i="1"/>
  <c r="F2" i="1" s="1"/>
  <c r="A5" i="2" s="1"/>
  <c r="P2" i="1"/>
  <c r="AC4" i="1" l="1"/>
  <c r="S3" i="1" s="1"/>
  <c r="F3" i="1" s="1"/>
  <c r="V2" i="1"/>
  <c r="I2" i="1" s="1"/>
  <c r="AF17" i="1"/>
  <c r="AC5" i="1" l="1"/>
  <c r="V3" i="1" s="1"/>
  <c r="I3" i="1" s="1"/>
  <c r="AC6" i="1" l="1"/>
  <c r="AC7" i="1" s="1"/>
  <c r="S5" i="1"/>
  <c r="F5" i="1" s="1"/>
  <c r="AC8" i="1" l="1"/>
  <c r="V5" i="1"/>
  <c r="I5" i="1" s="1"/>
  <c r="AC9" i="1" l="1"/>
  <c r="V6" i="1"/>
  <c r="I6" i="1" s="1"/>
  <c r="V7" i="1" l="1"/>
  <c r="I7" i="1" s="1"/>
  <c r="AC10" i="1"/>
  <c r="AC11" i="1" l="1"/>
  <c r="S8" i="1"/>
  <c r="F8" i="1" s="1"/>
  <c r="V8" i="1" l="1"/>
  <c r="I8" i="1" s="1"/>
  <c r="B19" i="2" l="1"/>
  <c r="B16" i="2"/>
  <c r="B11" i="2"/>
  <c r="B9" i="2"/>
  <c r="B4" i="2"/>
  <c r="B1" i="2"/>
  <c r="A15" i="2"/>
  <c r="A12" i="2"/>
  <c r="A8" i="2"/>
</calcChain>
</file>

<file path=xl/sharedStrings.xml><?xml version="1.0" encoding="utf-8"?>
<sst xmlns="http://schemas.openxmlformats.org/spreadsheetml/2006/main" count="178" uniqueCount="93">
  <si>
    <t>G #</t>
  </si>
  <si>
    <t>Day</t>
  </si>
  <si>
    <t>Date</t>
  </si>
  <si>
    <t>Time</t>
  </si>
  <si>
    <t>Teams</t>
  </si>
  <si>
    <t>Host</t>
  </si>
  <si>
    <t>FRI</t>
  </si>
  <si>
    <t>vs</t>
  </si>
  <si>
    <t>WG-3</t>
  </si>
  <si>
    <t>LG-2</t>
  </si>
  <si>
    <t>LG-5</t>
  </si>
  <si>
    <t>LG-3</t>
  </si>
  <si>
    <t>LG-1</t>
  </si>
  <si>
    <t>WG-4</t>
  </si>
  <si>
    <t>WG-5</t>
  </si>
  <si>
    <t>WG-6</t>
  </si>
  <si>
    <t>WG-7</t>
  </si>
  <si>
    <t>TUE</t>
  </si>
  <si>
    <t>WG-8</t>
  </si>
  <si>
    <t>WG-9</t>
  </si>
  <si>
    <t>LG-6</t>
  </si>
  <si>
    <t>WG-10</t>
  </si>
  <si>
    <t>WED</t>
  </si>
  <si>
    <t>WG-12</t>
  </si>
  <si>
    <t>WG-11</t>
  </si>
  <si>
    <t>WG-13</t>
  </si>
  <si>
    <t>WG-14</t>
  </si>
  <si>
    <t>THU</t>
  </si>
  <si>
    <t>WG-15</t>
  </si>
  <si>
    <t>WG-16</t>
  </si>
  <si>
    <t>WG-18</t>
  </si>
  <si>
    <t>WG-17</t>
  </si>
  <si>
    <t>WG-1</t>
  </si>
  <si>
    <t>WG-2</t>
  </si>
  <si>
    <t>LG-4</t>
  </si>
  <si>
    <t>LG-18</t>
  </si>
  <si>
    <t>LG-15</t>
  </si>
  <si>
    <t>Champion</t>
  </si>
  <si>
    <t>LG-11</t>
  </si>
  <si>
    <t>LG-12</t>
  </si>
  <si>
    <t>SAT</t>
  </si>
  <si>
    <t>SUN</t>
  </si>
  <si>
    <t>MON</t>
  </si>
  <si>
    <t>DIV</t>
  </si>
  <si>
    <t>GAME</t>
  </si>
  <si>
    <t>D27 Ump</t>
  </si>
  <si>
    <t>Display</t>
  </si>
  <si>
    <t>#</t>
  </si>
  <si>
    <t>Team</t>
  </si>
  <si>
    <t>Park</t>
  </si>
  <si>
    <t>N</t>
  </si>
  <si>
    <t>Total</t>
  </si>
  <si>
    <t>Y</t>
  </si>
  <si>
    <t>(1</t>
  </si>
  <si>
    <t>(2</t>
  </si>
  <si>
    <t>(3</t>
  </si>
  <si>
    <t>(4</t>
  </si>
  <si>
    <t>(5</t>
  </si>
  <si>
    <t>(6</t>
  </si>
  <si>
    <t>(7</t>
  </si>
  <si>
    <t>(8</t>
  </si>
  <si>
    <t>(9</t>
  </si>
  <si>
    <t>(10</t>
  </si>
  <si>
    <t>(11</t>
  </si>
  <si>
    <t>(12</t>
  </si>
  <si>
    <t>(13</t>
  </si>
  <si>
    <t>(14</t>
  </si>
  <si>
    <t>(15</t>
  </si>
  <si>
    <t>(16</t>
  </si>
  <si>
    <t>(17</t>
  </si>
  <si>
    <t>(18</t>
  </si>
  <si>
    <t>(19</t>
  </si>
  <si>
    <t>Chester Valley</t>
  </si>
  <si>
    <t>Exton</t>
  </si>
  <si>
    <t>Lower Perk</t>
  </si>
  <si>
    <t>Berwyn-Paoli</t>
  </si>
  <si>
    <t>Radnor-Wayne</t>
  </si>
  <si>
    <t>Great Valley</t>
  </si>
  <si>
    <t>Coventry</t>
  </si>
  <si>
    <t>Devon-Strafford</t>
  </si>
  <si>
    <t>Lower Merion</t>
  </si>
  <si>
    <t>UPLL</t>
  </si>
  <si>
    <t>Upper Providence</t>
  </si>
  <si>
    <t>EX-Ship Rd Park</t>
  </si>
  <si>
    <t>LP-Palmer Park</t>
  </si>
  <si>
    <t>CV-Monument Park</t>
  </si>
  <si>
    <t>BP-Field of Dreams</t>
  </si>
  <si>
    <t>GV-King Rd Fields</t>
  </si>
  <si>
    <t>Umpires</t>
  </si>
  <si>
    <t>Local Umpires</t>
  </si>
  <si>
    <t>D27 Umpires</t>
  </si>
  <si>
    <t>LP Field #2</t>
  </si>
  <si>
    <t>LP Field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</si>
</sst>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"/>
  </numFmts>
  <fonts count="6" x14ac:knownFonts="1"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6" xfId="1" applyFont="1" applyBorder="1" applyAlignment="1">
      <alignment horizontal="right"/>
    </xf>
    <xf numFmtId="0" fontId="1" fillId="0" borderId="6" xfId="1" applyFont="1" applyBorder="1" applyAlignment="1">
      <alignment horizontal="center"/>
    </xf>
    <xf numFmtId="0" fontId="4" fillId="0" borderId="0" xfId="1"/>
    <xf numFmtId="0" fontId="5" fillId="2" borderId="6" xfId="1" applyFont="1" applyFill="1" applyBorder="1" applyAlignment="1">
      <alignment horizontal="center"/>
    </xf>
    <xf numFmtId="0" fontId="2" fillId="0" borderId="6" xfId="1" applyFont="1" applyBorder="1" applyAlignment="1">
      <alignment horizontal="right"/>
    </xf>
    <xf numFmtId="0" fontId="4" fillId="0" borderId="6" xfId="1" applyFont="1" applyBorder="1" applyAlignment="1">
      <alignment horizontal="center"/>
    </xf>
    <xf numFmtId="1" fontId="4" fillId="0" borderId="0" xfId="1" applyNumberFormat="1"/>
    <xf numFmtId="0" fontId="4" fillId="3" borderId="6" xfId="1" applyFont="1" applyFill="1" applyBorder="1"/>
    <xf numFmtId="0" fontId="4" fillId="3" borderId="6" xfId="1" applyFont="1" applyFill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4" fillId="0" borderId="6" xfId="1" applyBorder="1" applyAlignment="1">
      <alignment horizontal="center"/>
    </xf>
    <xf numFmtId="0" fontId="4" fillId="0" borderId="6" xfId="1" applyFont="1" applyBorder="1"/>
    <xf numFmtId="0" fontId="4" fillId="0" borderId="6" xfId="1" applyBorder="1"/>
    <xf numFmtId="0" fontId="4" fillId="0" borderId="0" xfId="1" applyAlignment="1">
      <alignment horizontal="center"/>
    </xf>
    <xf numFmtId="0" fontId="4" fillId="4" borderId="6" xfId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/>
    </xf>
    <xf numFmtId="16" fontId="2" fillId="0" borderId="6" xfId="1" applyNumberFormat="1" applyFont="1" applyBorder="1" applyAlignment="1">
      <alignment horizontal="center"/>
    </xf>
    <xf numFmtId="18" fontId="2" fillId="0" borderId="6" xfId="1" applyNumberFormat="1" applyFont="1" applyBorder="1" applyAlignment="1">
      <alignment horizontal="center"/>
    </xf>
    <xf numFmtId="0" fontId="2" fillId="4" borderId="6" xfId="1" applyFont="1" applyFill="1" applyBorder="1"/>
    <xf numFmtId="0" fontId="2" fillId="0" borderId="6" xfId="1" applyFont="1" applyBorder="1"/>
    <xf numFmtId="0" fontId="4" fillId="0" borderId="6" xfId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6" xfId="0" applyBorder="1"/>
    <xf numFmtId="0" fontId="2" fillId="4" borderId="6" xfId="1" applyFont="1" applyFill="1" applyBorder="1" applyAlignment="1">
      <alignment horizontal="center"/>
    </xf>
    <xf numFmtId="18" fontId="2" fillId="4" borderId="6" xfId="1" applyNumberFormat="1" applyFont="1" applyFill="1" applyBorder="1" applyAlignment="1">
      <alignment horizontal="center"/>
    </xf>
    <xf numFmtId="18" fontId="2" fillId="5" borderId="6" xfId="1" applyNumberFormat="1" applyFont="1" applyFill="1" applyBorder="1" applyAlignment="1">
      <alignment horizontal="center"/>
    </xf>
    <xf numFmtId="0" fontId="2" fillId="5" borderId="6" xfId="1" applyFont="1" applyFill="1" applyBorder="1"/>
    <xf numFmtId="0" fontId="1" fillId="2" borderId="6" xfId="1" applyFont="1" applyFill="1" applyBorder="1" applyAlignment="1">
      <alignment horizontal="center"/>
    </xf>
    <xf numFmtId="0" fontId="3" fillId="0" borderId="3" xfId="0" quotePrefix="1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3" xfId="0" quotePrefix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30" sqref="F30"/>
    </sheetView>
  </sheetViews>
  <sheetFormatPr defaultRowHeight="12.75" x14ac:dyDescent="0.2"/>
  <cols>
    <col min="1" max="1" width="5.85546875" style="15" customWidth="1"/>
    <col min="2" max="4" width="9.140625" style="15"/>
    <col min="5" max="5" width="2.7109375" style="4" customWidth="1"/>
    <col min="6" max="6" width="20.7109375" style="4" customWidth="1"/>
    <col min="7" max="7" width="4.7109375" style="15" customWidth="1"/>
    <col min="8" max="8" width="4.7109375" style="4" customWidth="1"/>
    <col min="9" max="9" width="20.7109375" style="4" customWidth="1"/>
    <col min="10" max="10" width="4.7109375" style="4" customWidth="1"/>
    <col min="11" max="11" width="20.7109375" style="4" customWidth="1"/>
    <col min="12" max="12" width="2.7109375" style="4" customWidth="1"/>
    <col min="13" max="13" width="17.7109375" style="4" customWidth="1"/>
    <col min="14" max="14" width="2.7109375" style="4" hidden="1" customWidth="1"/>
    <col min="15" max="15" width="5.5703125" style="15" hidden="1" customWidth="1"/>
    <col min="16" max="16" width="8" style="15" hidden="1" customWidth="1"/>
    <col min="17" max="17" width="11.28515625" style="15" hidden="1" customWidth="1"/>
    <col min="18" max="18" width="0" style="4" hidden="1" customWidth="1"/>
    <col min="19" max="19" width="10.7109375" style="15" hidden="1" customWidth="1"/>
    <col min="20" max="21" width="2.7109375" style="15" hidden="1" customWidth="1"/>
    <col min="22" max="22" width="10.7109375" style="15" hidden="1" customWidth="1"/>
    <col min="23" max="23" width="2.7109375" style="4" hidden="1" customWidth="1"/>
    <col min="24" max="24" width="10.7109375" style="15" hidden="1" customWidth="1"/>
    <col min="25" max="26" width="2.7109375" style="15" hidden="1" customWidth="1"/>
    <col min="27" max="27" width="10.7109375" style="15" hidden="1" customWidth="1"/>
    <col min="28" max="28" width="4.7109375" style="4" customWidth="1"/>
    <col min="29" max="29" width="4.7109375" style="15" customWidth="1"/>
    <col min="30" max="30" width="15.7109375" style="4" bestFit="1" customWidth="1"/>
    <col min="31" max="31" width="17.28515625" style="4" bestFit="1" customWidth="1"/>
    <col min="32" max="32" width="9.140625" style="4" customWidth="1"/>
    <col min="34" max="34" width="14" hidden="1" customWidth="1"/>
    <col min="35" max="36" width="0" hidden="1" customWidth="1"/>
  </cols>
  <sheetData>
    <row r="1" spans="1:36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2"/>
      <c r="F1" s="32" t="s">
        <v>4</v>
      </c>
      <c r="G1" s="32"/>
      <c r="H1" s="32"/>
      <c r="I1" s="32"/>
      <c r="J1" s="32"/>
      <c r="K1" s="3" t="s">
        <v>5</v>
      </c>
      <c r="L1" s="2"/>
      <c r="M1" s="3" t="s">
        <v>88</v>
      </c>
      <c r="N1" s="2"/>
      <c r="O1" s="3" t="s">
        <v>43</v>
      </c>
      <c r="P1" s="3" t="s">
        <v>44</v>
      </c>
      <c r="Q1" s="3" t="s">
        <v>45</v>
      </c>
      <c r="S1" s="32" t="s">
        <v>4</v>
      </c>
      <c r="T1" s="32"/>
      <c r="U1" s="32"/>
      <c r="V1" s="32"/>
      <c r="X1" s="32" t="s">
        <v>46</v>
      </c>
      <c r="Y1" s="32"/>
      <c r="Z1" s="32"/>
      <c r="AA1" s="32"/>
      <c r="AC1" s="5" t="s">
        <v>47</v>
      </c>
      <c r="AD1" s="5" t="s">
        <v>48</v>
      </c>
      <c r="AE1" s="5" t="s">
        <v>49</v>
      </c>
      <c r="AF1" s="5" t="s">
        <v>5</v>
      </c>
    </row>
    <row r="2" spans="1:36" x14ac:dyDescent="0.2">
      <c r="A2" s="11">
        <v>1</v>
      </c>
      <c r="B2" s="17">
        <f>+C2</f>
        <v>44735</v>
      </c>
      <c r="C2" s="18">
        <v>44735</v>
      </c>
      <c r="D2" s="19">
        <v>0.75</v>
      </c>
      <c r="E2" s="6"/>
      <c r="F2" s="20" t="str">
        <f>+S2</f>
        <v>Exton</v>
      </c>
      <c r="G2" s="11">
        <v>2</v>
      </c>
      <c r="H2" s="11" t="s">
        <v>7</v>
      </c>
      <c r="I2" s="20" t="str">
        <f>+V2</f>
        <v>Chester Valley</v>
      </c>
      <c r="J2" s="11">
        <v>12</v>
      </c>
      <c r="K2" s="21" t="s">
        <v>85</v>
      </c>
      <c r="L2" s="6"/>
      <c r="M2" s="11" t="s">
        <v>89</v>
      </c>
      <c r="N2" s="6"/>
      <c r="O2" s="7"/>
      <c r="P2" s="7">
        <f>+A2</f>
        <v>1</v>
      </c>
      <c r="Q2" s="7" t="s">
        <v>50</v>
      </c>
      <c r="R2" s="8"/>
      <c r="S2" s="9" t="str">
        <f>+AD2</f>
        <v>Exton</v>
      </c>
      <c r="T2" s="10"/>
      <c r="U2" s="10"/>
      <c r="V2" s="9" t="str">
        <f>+AD3</f>
        <v>Chester Valley</v>
      </c>
      <c r="W2" s="8"/>
      <c r="X2" s="11"/>
      <c r="Y2" s="11"/>
      <c r="Z2" s="11"/>
      <c r="AA2" s="11"/>
      <c r="AB2" s="8"/>
      <c r="AC2" s="12">
        <v>1</v>
      </c>
      <c r="AD2" s="13" t="s">
        <v>73</v>
      </c>
      <c r="AE2" s="14" t="s">
        <v>83</v>
      </c>
      <c r="AF2" s="12">
        <f t="shared" ref="AF2:AF16" si="0">IF(AE2="","",COUNTIF($K$2:$K$28,$AE2))</f>
        <v>1</v>
      </c>
      <c r="AH2" s="14" t="s">
        <v>72</v>
      </c>
      <c r="AI2" s="27">
        <v>14.9</v>
      </c>
      <c r="AJ2" s="27">
        <f>RANK(AI2,AI$2:AI$11)</f>
        <v>2</v>
      </c>
    </row>
    <row r="3" spans="1:36" x14ac:dyDescent="0.2">
      <c r="A3" s="11">
        <v>2</v>
      </c>
      <c r="B3" s="17">
        <f>+C3</f>
        <v>44735</v>
      </c>
      <c r="C3" s="18">
        <v>44735</v>
      </c>
      <c r="D3" s="29">
        <v>0.79166666666666663</v>
      </c>
      <c r="E3" s="6"/>
      <c r="F3" s="20" t="str">
        <f>+S3</f>
        <v>Upper Providence</v>
      </c>
      <c r="G3" s="11">
        <v>0</v>
      </c>
      <c r="H3" s="11" t="s">
        <v>7</v>
      </c>
      <c r="I3" s="20" t="str">
        <f>+V3</f>
        <v>Lower Perk</v>
      </c>
      <c r="J3" s="11">
        <v>3</v>
      </c>
      <c r="K3" s="21" t="s">
        <v>82</v>
      </c>
      <c r="L3" s="6"/>
      <c r="M3" s="11" t="s">
        <v>89</v>
      </c>
      <c r="N3" s="6"/>
      <c r="O3" s="7"/>
      <c r="P3" s="7">
        <f t="shared" ref="P3:P28" si="1">+A3</f>
        <v>2</v>
      </c>
      <c r="Q3" s="7" t="s">
        <v>50</v>
      </c>
      <c r="R3" s="8"/>
      <c r="S3" s="9" t="str">
        <f>+AD4</f>
        <v>Upper Providence</v>
      </c>
      <c r="T3" s="10"/>
      <c r="U3" s="10"/>
      <c r="V3" s="9" t="str">
        <f>+AD5</f>
        <v>Lower Perk</v>
      </c>
      <c r="W3" s="8"/>
      <c r="X3" s="11"/>
      <c r="Y3" s="11"/>
      <c r="Z3" s="11"/>
      <c r="AA3" s="11"/>
      <c r="AB3" s="8"/>
      <c r="AC3" s="12">
        <f>+AC2+1</f>
        <v>2</v>
      </c>
      <c r="AD3" s="13" t="s">
        <v>72</v>
      </c>
      <c r="AE3" s="14" t="s">
        <v>85</v>
      </c>
      <c r="AF3" s="12">
        <f t="shared" si="0"/>
        <v>2</v>
      </c>
      <c r="AH3" s="14" t="s">
        <v>73</v>
      </c>
      <c r="AI3" s="27">
        <v>15.7</v>
      </c>
      <c r="AJ3" s="27">
        <f t="shared" ref="AJ3:AJ11" si="2">RANK(AI3,AI$2:AI$11)</f>
        <v>1</v>
      </c>
    </row>
    <row r="4" spans="1:36" x14ac:dyDescent="0.2">
      <c r="A4" s="11"/>
      <c r="B4" s="17"/>
      <c r="C4" s="18"/>
      <c r="D4" s="19"/>
      <c r="E4" s="6"/>
      <c r="F4" s="21"/>
      <c r="G4" s="11"/>
      <c r="H4" s="11"/>
      <c r="I4" s="21"/>
      <c r="J4" s="11"/>
      <c r="K4" s="21"/>
      <c r="L4" s="6"/>
      <c r="M4" s="11"/>
      <c r="N4" s="6"/>
      <c r="O4" s="7"/>
      <c r="P4" s="7"/>
      <c r="Q4" s="7"/>
      <c r="R4" s="8"/>
      <c r="S4" s="9"/>
      <c r="T4" s="10"/>
      <c r="U4" s="10"/>
      <c r="V4" s="9"/>
      <c r="W4" s="8"/>
      <c r="X4" s="11"/>
      <c r="Y4" s="11"/>
      <c r="Z4" s="11"/>
      <c r="AA4" s="11"/>
      <c r="AB4" s="8"/>
      <c r="AC4" s="12">
        <f t="shared" ref="AC4:AC11" si="3">+AC3+1</f>
        <v>3</v>
      </c>
      <c r="AD4" s="13" t="s">
        <v>82</v>
      </c>
      <c r="AE4" s="14" t="s">
        <v>82</v>
      </c>
      <c r="AF4" s="12">
        <f t="shared" si="0"/>
        <v>2</v>
      </c>
      <c r="AH4" s="14" t="s">
        <v>74</v>
      </c>
      <c r="AI4" s="27">
        <v>13.3</v>
      </c>
      <c r="AJ4" s="27">
        <f t="shared" si="2"/>
        <v>4</v>
      </c>
    </row>
    <row r="5" spans="1:36" x14ac:dyDescent="0.2">
      <c r="A5" s="11">
        <v>3</v>
      </c>
      <c r="B5" s="17">
        <f>+C5</f>
        <v>44737</v>
      </c>
      <c r="C5" s="18">
        <v>44737</v>
      </c>
      <c r="D5" s="19">
        <v>0.375</v>
      </c>
      <c r="E5" s="6"/>
      <c r="F5" s="20" t="str">
        <f>+S5</f>
        <v>Coventry</v>
      </c>
      <c r="G5" s="11">
        <v>12</v>
      </c>
      <c r="H5" s="11" t="s">
        <v>7</v>
      </c>
      <c r="I5" s="20" t="str">
        <f t="shared" ref="I5:I8" si="4">+V5</f>
        <v>Devon-Strafford</v>
      </c>
      <c r="J5" s="11">
        <v>1</v>
      </c>
      <c r="K5" s="21" t="s">
        <v>79</v>
      </c>
      <c r="L5" s="6"/>
      <c r="M5" s="11" t="s">
        <v>89</v>
      </c>
      <c r="N5" s="6"/>
      <c r="O5" s="7"/>
      <c r="P5" s="7">
        <f t="shared" si="1"/>
        <v>3</v>
      </c>
      <c r="Q5" s="7" t="s">
        <v>50</v>
      </c>
      <c r="R5" s="8"/>
      <c r="S5" s="9" t="str">
        <f>+AD6</f>
        <v>Coventry</v>
      </c>
      <c r="T5" s="10"/>
      <c r="U5" s="10"/>
      <c r="V5" s="9" t="str">
        <f>+AD7</f>
        <v>Devon-Strafford</v>
      </c>
      <c r="W5" s="8"/>
      <c r="X5" s="11"/>
      <c r="Y5" s="11"/>
      <c r="Z5" s="11"/>
      <c r="AA5" s="11"/>
      <c r="AB5" s="8"/>
      <c r="AC5" s="12">
        <f t="shared" si="3"/>
        <v>4</v>
      </c>
      <c r="AD5" s="13" t="s">
        <v>74</v>
      </c>
      <c r="AE5" s="14" t="s">
        <v>84</v>
      </c>
      <c r="AF5" s="12">
        <f>IF(AE5="","",COUNTIF($K$2:$K$28,$AE5))+2</f>
        <v>2</v>
      </c>
      <c r="AH5" s="14" t="s">
        <v>75</v>
      </c>
      <c r="AI5" s="27">
        <v>9.4</v>
      </c>
      <c r="AJ5" s="27">
        <f t="shared" si="2"/>
        <v>8</v>
      </c>
    </row>
    <row r="6" spans="1:36" x14ac:dyDescent="0.2">
      <c r="A6" s="11">
        <v>5</v>
      </c>
      <c r="B6" s="17">
        <f t="shared" ref="B6:B28" si="5">+C6</f>
        <v>44737</v>
      </c>
      <c r="C6" s="18">
        <v>44737</v>
      </c>
      <c r="D6" s="19">
        <v>0.45833333333333331</v>
      </c>
      <c r="E6" s="6"/>
      <c r="F6" s="21" t="str">
        <f>IF($G2+$J2&gt;0,(IF($G2&gt;$J2,CONCATENATE(X6,$F2),CONCATENATE(AA6,$I2))),S6)</f>
        <v>Chester Valley</v>
      </c>
      <c r="G6" s="11">
        <v>6</v>
      </c>
      <c r="H6" s="11" t="s">
        <v>7</v>
      </c>
      <c r="I6" s="20" t="str">
        <f t="shared" si="4"/>
        <v>Radnor-Wayne</v>
      </c>
      <c r="J6" s="11">
        <v>8</v>
      </c>
      <c r="K6" s="21" t="s">
        <v>79</v>
      </c>
      <c r="L6" s="6"/>
      <c r="M6" s="11" t="s">
        <v>89</v>
      </c>
      <c r="N6" s="6"/>
      <c r="O6" s="7"/>
      <c r="P6" s="7">
        <f t="shared" si="1"/>
        <v>5</v>
      </c>
      <c r="Q6" s="7" t="s">
        <v>50</v>
      </c>
      <c r="R6" s="8"/>
      <c r="S6" s="9" t="s">
        <v>32</v>
      </c>
      <c r="T6" s="10">
        <v>2</v>
      </c>
      <c r="U6" s="10"/>
      <c r="V6" s="9" t="str">
        <f>+AD8</f>
        <v>Radnor-Wayne</v>
      </c>
      <c r="W6" s="8"/>
      <c r="X6" s="11"/>
      <c r="Y6" s="11"/>
      <c r="Z6" s="11"/>
      <c r="AA6" s="11"/>
      <c r="AB6" s="8"/>
      <c r="AC6" s="12">
        <f>+AC5+1</f>
        <v>5</v>
      </c>
      <c r="AD6" s="13" t="s">
        <v>78</v>
      </c>
      <c r="AE6" s="14" t="s">
        <v>78</v>
      </c>
      <c r="AF6" s="12">
        <f t="shared" si="0"/>
        <v>2</v>
      </c>
      <c r="AH6" s="14" t="s">
        <v>76</v>
      </c>
      <c r="AI6" s="27">
        <v>9.6</v>
      </c>
      <c r="AJ6" s="27">
        <f t="shared" si="2"/>
        <v>7</v>
      </c>
    </row>
    <row r="7" spans="1:36" x14ac:dyDescent="0.2">
      <c r="A7" s="11">
        <v>6</v>
      </c>
      <c r="B7" s="17">
        <f t="shared" si="5"/>
        <v>44737</v>
      </c>
      <c r="C7" s="18">
        <v>44737</v>
      </c>
      <c r="D7" s="19">
        <v>0.45833333333333331</v>
      </c>
      <c r="E7" s="6"/>
      <c r="F7" s="21" t="str">
        <f>IF($G3+$J3&gt;0,(IF($G3&gt;$J3,CONCATENATE(X7,$F3),CONCATENATE(AA7,$I3))),S7)</f>
        <v>Lower Perk</v>
      </c>
      <c r="G7" s="11">
        <v>8</v>
      </c>
      <c r="H7" s="11" t="s">
        <v>7</v>
      </c>
      <c r="I7" s="20" t="str">
        <f t="shared" si="4"/>
        <v>Berwyn-Paoli</v>
      </c>
      <c r="J7" s="11">
        <v>9</v>
      </c>
      <c r="K7" s="21" t="s">
        <v>87</v>
      </c>
      <c r="L7" s="6"/>
      <c r="M7" s="11" t="s">
        <v>89</v>
      </c>
      <c r="N7" s="6"/>
      <c r="O7" s="7"/>
      <c r="P7" s="7">
        <f t="shared" si="1"/>
        <v>6</v>
      </c>
      <c r="Q7" s="7" t="s">
        <v>50</v>
      </c>
      <c r="R7" s="8"/>
      <c r="S7" s="9" t="s">
        <v>33</v>
      </c>
      <c r="T7" s="10">
        <v>3</v>
      </c>
      <c r="U7" s="10"/>
      <c r="V7" s="9" t="str">
        <f>+AD9</f>
        <v>Berwyn-Paoli</v>
      </c>
      <c r="W7" s="8"/>
      <c r="X7" s="11"/>
      <c r="Y7" s="11"/>
      <c r="Z7" s="11"/>
      <c r="AA7" s="11"/>
      <c r="AB7" s="8"/>
      <c r="AC7" s="12">
        <f t="shared" si="3"/>
        <v>6</v>
      </c>
      <c r="AD7" s="13" t="s">
        <v>79</v>
      </c>
      <c r="AE7" s="14" t="s">
        <v>79</v>
      </c>
      <c r="AF7" s="12">
        <f t="shared" si="0"/>
        <v>2</v>
      </c>
      <c r="AH7" s="14" t="s">
        <v>77</v>
      </c>
      <c r="AI7" s="27">
        <v>8.8000000000000007</v>
      </c>
      <c r="AJ7" s="27">
        <f t="shared" si="2"/>
        <v>9</v>
      </c>
    </row>
    <row r="8" spans="1:36" x14ac:dyDescent="0.2">
      <c r="A8" s="11">
        <v>4</v>
      </c>
      <c r="B8" s="17">
        <f t="shared" si="5"/>
        <v>44737</v>
      </c>
      <c r="C8" s="18">
        <v>44737</v>
      </c>
      <c r="D8" s="19">
        <v>0.375</v>
      </c>
      <c r="E8" s="6"/>
      <c r="F8" s="20" t="str">
        <f>+S8</f>
        <v>Great Valley</v>
      </c>
      <c r="G8" s="11">
        <v>13</v>
      </c>
      <c r="H8" s="11" t="s">
        <v>7</v>
      </c>
      <c r="I8" s="20" t="str">
        <f t="shared" si="4"/>
        <v>Lower Merion</v>
      </c>
      <c r="J8" s="11">
        <v>2</v>
      </c>
      <c r="K8" s="21" t="s">
        <v>87</v>
      </c>
      <c r="L8" s="6"/>
      <c r="M8" s="11" t="s">
        <v>89</v>
      </c>
      <c r="N8" s="6"/>
      <c r="O8" s="7"/>
      <c r="P8" s="7">
        <f t="shared" si="1"/>
        <v>4</v>
      </c>
      <c r="Q8" s="7" t="s">
        <v>50</v>
      </c>
      <c r="R8" s="8"/>
      <c r="S8" s="9" t="str">
        <f>+AD10</f>
        <v>Great Valley</v>
      </c>
      <c r="T8" s="10"/>
      <c r="U8" s="10"/>
      <c r="V8" s="9" t="str">
        <f>+AD11</f>
        <v>Lower Merion</v>
      </c>
      <c r="W8" s="8"/>
      <c r="X8" s="11"/>
      <c r="Y8" s="11"/>
      <c r="Z8" s="11"/>
      <c r="AA8" s="11"/>
      <c r="AB8" s="8"/>
      <c r="AC8" s="12">
        <f t="shared" si="3"/>
        <v>7</v>
      </c>
      <c r="AD8" s="13" t="s">
        <v>76</v>
      </c>
      <c r="AE8" s="14" t="s">
        <v>76</v>
      </c>
      <c r="AF8" s="12">
        <f t="shared" si="0"/>
        <v>2</v>
      </c>
      <c r="AH8" s="14" t="s">
        <v>78</v>
      </c>
      <c r="AI8" s="27">
        <v>11.7</v>
      </c>
      <c r="AJ8" s="27">
        <f t="shared" si="2"/>
        <v>5</v>
      </c>
    </row>
    <row r="9" spans="1:36" x14ac:dyDescent="0.2">
      <c r="A9" s="11"/>
      <c r="B9" s="17"/>
      <c r="C9" s="18"/>
      <c r="D9" s="19"/>
      <c r="E9" s="6"/>
      <c r="F9" s="21"/>
      <c r="G9" s="11"/>
      <c r="H9" s="11"/>
      <c r="I9" s="21"/>
      <c r="J9" s="11"/>
      <c r="K9" s="21"/>
      <c r="L9" s="6"/>
      <c r="M9" s="11"/>
      <c r="O9" s="7"/>
      <c r="P9" s="7"/>
      <c r="Q9" s="7"/>
      <c r="S9" s="9"/>
      <c r="T9" s="10"/>
      <c r="U9" s="10"/>
      <c r="V9" s="9"/>
      <c r="W9" s="8"/>
      <c r="X9" s="11"/>
      <c r="Y9" s="11"/>
      <c r="Z9" s="11"/>
      <c r="AA9" s="11"/>
      <c r="AB9" s="8"/>
      <c r="AC9" s="12">
        <f t="shared" si="3"/>
        <v>8</v>
      </c>
      <c r="AD9" s="13" t="s">
        <v>75</v>
      </c>
      <c r="AE9" s="14" t="s">
        <v>86</v>
      </c>
      <c r="AF9" s="12">
        <f t="shared" si="0"/>
        <v>2</v>
      </c>
      <c r="AH9" s="14" t="s">
        <v>79</v>
      </c>
      <c r="AI9" s="27">
        <v>10.5</v>
      </c>
      <c r="AJ9" s="27">
        <f t="shared" si="2"/>
        <v>6</v>
      </c>
    </row>
    <row r="10" spans="1:36" x14ac:dyDescent="0.2">
      <c r="A10" s="11">
        <v>7</v>
      </c>
      <c r="B10" s="17">
        <f t="shared" si="5"/>
        <v>44739</v>
      </c>
      <c r="C10" s="18">
        <v>44739</v>
      </c>
      <c r="D10" s="29">
        <v>0.79166666666666663</v>
      </c>
      <c r="E10" s="6"/>
      <c r="F10" s="21" t="str">
        <f>IF($G3+$J3&gt;0,(IF($G3&lt;$J3,CONCATENATE(X10,$F3),CONCATENATE(AA10,$I3))),S10)</f>
        <v>Upper Providence</v>
      </c>
      <c r="G10" s="11">
        <v>4</v>
      </c>
      <c r="H10" s="11" t="s">
        <v>7</v>
      </c>
      <c r="I10" s="21" t="str">
        <f>IF($G5+$J5&gt;0,(IF($G5&lt;$J5,CONCATENATE(AA10,$F5),CONCATENATE(AA10,$I5))),V10)</f>
        <v>Devon-Strafford</v>
      </c>
      <c r="J10" s="11">
        <v>6</v>
      </c>
      <c r="K10" s="21" t="s">
        <v>82</v>
      </c>
      <c r="L10" s="6"/>
      <c r="M10" s="11" t="s">
        <v>89</v>
      </c>
      <c r="O10" s="7"/>
      <c r="P10" s="7">
        <f t="shared" si="1"/>
        <v>7</v>
      </c>
      <c r="Q10" s="7" t="s">
        <v>50</v>
      </c>
      <c r="S10" s="9" t="s">
        <v>9</v>
      </c>
      <c r="T10" s="10">
        <v>3</v>
      </c>
      <c r="U10" s="10">
        <v>5</v>
      </c>
      <c r="V10" s="9" t="s">
        <v>11</v>
      </c>
      <c r="X10" s="11"/>
      <c r="Y10" s="11"/>
      <c r="Z10" s="11"/>
      <c r="AA10" s="11"/>
      <c r="AB10" s="8"/>
      <c r="AC10" s="12">
        <f>+AC9+1</f>
        <v>9</v>
      </c>
      <c r="AD10" s="13" t="s">
        <v>77</v>
      </c>
      <c r="AE10" s="14" t="s">
        <v>87</v>
      </c>
      <c r="AF10" s="12">
        <f t="shared" si="0"/>
        <v>2</v>
      </c>
      <c r="AH10" s="14" t="s">
        <v>80</v>
      </c>
      <c r="AI10" s="27">
        <v>8.1</v>
      </c>
      <c r="AJ10" s="27">
        <f t="shared" si="2"/>
        <v>10</v>
      </c>
    </row>
    <row r="11" spans="1:36" x14ac:dyDescent="0.2">
      <c r="A11" s="11">
        <v>8</v>
      </c>
      <c r="B11" s="17">
        <f t="shared" si="5"/>
        <v>44739</v>
      </c>
      <c r="C11" s="18">
        <v>44739</v>
      </c>
      <c r="D11" s="19">
        <v>0.75</v>
      </c>
      <c r="E11" s="6"/>
      <c r="F11" s="21" t="str">
        <f>IF($G2+$J2&gt;0,(IF($G2&lt;$J2,CONCATENATE(X11,$F2),CONCATENATE(AA11,$I2))),S11)</f>
        <v>Exton</v>
      </c>
      <c r="G11" s="11">
        <v>0</v>
      </c>
      <c r="H11" s="11" t="s">
        <v>7</v>
      </c>
      <c r="I11" s="21" t="str">
        <f>IF($G8+$J8&gt;0,(IF($G8&lt;$J8,CONCATENATE(AA11,$F8),CONCATENATE(AA11,$I8))),V11)</f>
        <v>Lower Merion</v>
      </c>
      <c r="J11" s="11">
        <v>20</v>
      </c>
      <c r="K11" s="21" t="s">
        <v>83</v>
      </c>
      <c r="L11" s="6"/>
      <c r="M11" s="11" t="s">
        <v>89</v>
      </c>
      <c r="O11" s="7"/>
      <c r="P11" s="7">
        <f t="shared" si="1"/>
        <v>8</v>
      </c>
      <c r="Q11" s="7" t="s">
        <v>50</v>
      </c>
      <c r="S11" s="9" t="s">
        <v>12</v>
      </c>
      <c r="T11" s="10">
        <v>2</v>
      </c>
      <c r="U11" s="10">
        <v>8</v>
      </c>
      <c r="V11" s="9" t="s">
        <v>34</v>
      </c>
      <c r="X11" s="11"/>
      <c r="Y11" s="11"/>
      <c r="Z11" s="11"/>
      <c r="AA11" s="11"/>
      <c r="AB11" s="8"/>
      <c r="AC11" s="12">
        <f t="shared" si="3"/>
        <v>10</v>
      </c>
      <c r="AD11" s="13" t="s">
        <v>80</v>
      </c>
      <c r="AE11" s="14" t="s">
        <v>80</v>
      </c>
      <c r="AF11" s="12">
        <f t="shared" si="0"/>
        <v>2</v>
      </c>
      <c r="AH11" s="14" t="s">
        <v>81</v>
      </c>
      <c r="AI11" s="27">
        <v>14.5</v>
      </c>
      <c r="AJ11" s="27">
        <f t="shared" si="2"/>
        <v>3</v>
      </c>
    </row>
    <row r="12" spans="1:36" x14ac:dyDescent="0.2">
      <c r="A12" s="11"/>
      <c r="B12" s="17"/>
      <c r="C12" s="18"/>
      <c r="D12" s="19"/>
      <c r="E12" s="6"/>
      <c r="G12" s="11"/>
      <c r="H12" s="11"/>
      <c r="I12" s="21"/>
      <c r="J12" s="11"/>
      <c r="K12" s="21"/>
      <c r="L12" s="6"/>
      <c r="M12" s="11"/>
      <c r="O12" s="7"/>
      <c r="P12" s="7"/>
      <c r="Q12" s="7"/>
      <c r="S12" s="9"/>
      <c r="T12" s="10"/>
      <c r="U12" s="10"/>
      <c r="V12" s="9"/>
      <c r="X12" s="11"/>
      <c r="Y12" s="11"/>
      <c r="Z12" s="11"/>
      <c r="AA12" s="11"/>
      <c r="AC12" s="12"/>
      <c r="AD12" s="13"/>
      <c r="AE12" s="14"/>
      <c r="AF12" s="12" t="str">
        <f t="shared" si="0"/>
        <v/>
      </c>
    </row>
    <row r="13" spans="1:36" x14ac:dyDescent="0.2">
      <c r="A13" s="11">
        <v>9</v>
      </c>
      <c r="B13" s="17">
        <f t="shared" si="5"/>
        <v>44741</v>
      </c>
      <c r="C13" s="18">
        <v>44741</v>
      </c>
      <c r="D13" s="29">
        <v>0.8125</v>
      </c>
      <c r="E13" s="6"/>
      <c r="F13" s="21" t="str">
        <f>IF($G10+$J10&gt;0,(IF($G10&gt;$J10,CONCATENATE(X13,$F10),CONCATENATE(AA13,$I10))),S13)</f>
        <v>Devon-Strafford</v>
      </c>
      <c r="G13" s="11">
        <v>4</v>
      </c>
      <c r="H13" s="11" t="s">
        <v>7</v>
      </c>
      <c r="I13" s="21" t="str">
        <f>IF($G6+$J6&gt;0,(IF($G6&lt;$J6,CONCATENATE(AA13,$F6),CONCATENATE(AA13,$I6))),V13)</f>
        <v>Chester Valley</v>
      </c>
      <c r="J13" s="11">
        <v>12</v>
      </c>
      <c r="K13" s="21" t="s">
        <v>78</v>
      </c>
      <c r="L13" s="6"/>
      <c r="M13" s="11" t="s">
        <v>89</v>
      </c>
      <c r="O13" s="7"/>
      <c r="P13" s="7">
        <f t="shared" si="1"/>
        <v>9</v>
      </c>
      <c r="Q13" s="7" t="s">
        <v>50</v>
      </c>
      <c r="S13" s="9" t="s">
        <v>16</v>
      </c>
      <c r="T13" s="10">
        <v>10</v>
      </c>
      <c r="U13" s="10">
        <v>6</v>
      </c>
      <c r="V13" s="9" t="s">
        <v>10</v>
      </c>
      <c r="X13" s="11"/>
      <c r="Y13" s="11"/>
      <c r="Z13" s="11"/>
      <c r="AA13" s="11"/>
      <c r="AC13" s="12"/>
      <c r="AD13" s="13"/>
      <c r="AE13" s="14"/>
      <c r="AF13" s="12" t="str">
        <f t="shared" si="0"/>
        <v/>
      </c>
    </row>
    <row r="14" spans="1:36" x14ac:dyDescent="0.2">
      <c r="A14" s="11">
        <v>10</v>
      </c>
      <c r="B14" s="17">
        <f t="shared" si="5"/>
        <v>44741</v>
      </c>
      <c r="C14" s="18">
        <v>44741</v>
      </c>
      <c r="D14" s="19">
        <v>0.75</v>
      </c>
      <c r="E14" s="14"/>
      <c r="F14" s="21" t="str">
        <f>IF($G11+$J11&gt;0,(IF($G11&gt;$J11,CONCATENATE(X14,$F11),CONCATENATE(AA14,$I11))),S14)</f>
        <v>Lower Merion</v>
      </c>
      <c r="G14" s="11">
        <v>3</v>
      </c>
      <c r="H14" s="11" t="s">
        <v>7</v>
      </c>
      <c r="I14" s="21" t="str">
        <f>IF($G7+$J7&gt;0,(IF($G7&lt;$J7,CONCATENATE(AA14,$F7),CONCATENATE(AA14,$I7))),V14)</f>
        <v>Lower Perk</v>
      </c>
      <c r="J14" s="11">
        <v>12</v>
      </c>
      <c r="K14" s="21" t="s">
        <v>80</v>
      </c>
      <c r="L14" s="14"/>
      <c r="M14" s="11" t="s">
        <v>89</v>
      </c>
      <c r="O14" s="7"/>
      <c r="P14" s="7">
        <f t="shared" si="1"/>
        <v>10</v>
      </c>
      <c r="Q14" s="7" t="s">
        <v>50</v>
      </c>
      <c r="S14" s="9" t="s">
        <v>18</v>
      </c>
      <c r="T14" s="10">
        <v>11</v>
      </c>
      <c r="U14" s="10">
        <v>7</v>
      </c>
      <c r="V14" s="9" t="s">
        <v>20</v>
      </c>
      <c r="X14" s="11"/>
      <c r="Y14" s="11"/>
      <c r="Z14" s="11"/>
      <c r="AA14" s="11"/>
      <c r="AC14" s="12"/>
      <c r="AD14" s="13"/>
      <c r="AE14" s="14"/>
      <c r="AF14" s="12" t="str">
        <f t="shared" si="0"/>
        <v/>
      </c>
    </row>
    <row r="15" spans="1:36" x14ac:dyDescent="0.2">
      <c r="A15" s="11">
        <v>11</v>
      </c>
      <c r="B15" s="17">
        <f t="shared" si="5"/>
        <v>44741</v>
      </c>
      <c r="C15" s="18">
        <v>44741</v>
      </c>
      <c r="D15" s="19">
        <v>0.75</v>
      </c>
      <c r="E15" s="6"/>
      <c r="F15" s="21" t="str">
        <f>IF($G5+$J5&gt;0,(IF($G5&gt;$J5,CONCATENATE(X15,$F5),CONCATENATE(AA15,$I5))),S15)</f>
        <v>Coventry</v>
      </c>
      <c r="G15" s="11">
        <v>21</v>
      </c>
      <c r="H15" s="11" t="s">
        <v>7</v>
      </c>
      <c r="I15" s="21" t="str">
        <f>IF($G6+$J6&gt;0,(IF($G6&gt;$J6,CONCATENATE(AA15,$F6),CONCATENATE(AA15,$I6))),V15)</f>
        <v>Radnor-Wayne</v>
      </c>
      <c r="J15" s="11">
        <v>0</v>
      </c>
      <c r="K15" s="21" t="s">
        <v>78</v>
      </c>
      <c r="L15" s="6"/>
      <c r="M15" s="11" t="s">
        <v>89</v>
      </c>
      <c r="O15" s="7"/>
      <c r="P15" s="7">
        <f t="shared" si="1"/>
        <v>11</v>
      </c>
      <c r="Q15" s="7" t="s">
        <v>50</v>
      </c>
      <c r="S15" s="9" t="s">
        <v>8</v>
      </c>
      <c r="T15" s="10">
        <v>5</v>
      </c>
      <c r="U15" s="10">
        <v>6</v>
      </c>
      <c r="V15" s="9" t="s">
        <v>14</v>
      </c>
      <c r="X15" s="11"/>
      <c r="Y15" s="11"/>
      <c r="Z15" s="11"/>
      <c r="AA15" s="11"/>
      <c r="AC15" s="12"/>
      <c r="AD15" s="13"/>
      <c r="AE15" s="14"/>
      <c r="AF15" s="12" t="str">
        <f t="shared" si="0"/>
        <v/>
      </c>
    </row>
    <row r="16" spans="1:36" x14ac:dyDescent="0.2">
      <c r="A16" s="11">
        <v>12</v>
      </c>
      <c r="B16" s="17">
        <f t="shared" si="5"/>
        <v>44741</v>
      </c>
      <c r="C16" s="18">
        <v>44741</v>
      </c>
      <c r="D16" s="19">
        <v>0.75</v>
      </c>
      <c r="E16" s="22"/>
      <c r="F16" s="21" t="str">
        <f>IF($G8+$J8&gt;0,(IF($G8&gt;$J8,CONCATENATE(X16,$F8),CONCATENATE(AA16,$I8))),S16)</f>
        <v>Great Valley</v>
      </c>
      <c r="G16" s="11">
        <v>0</v>
      </c>
      <c r="H16" s="12" t="s">
        <v>7</v>
      </c>
      <c r="I16" s="21" t="str">
        <f>IF($G7+$J7&gt;0,(IF($G7&gt;$J7,CONCATENATE(AA16,$F7),CONCATENATE(AA16,$I7))),V16)</f>
        <v>Berwyn-Paoli</v>
      </c>
      <c r="J16" s="11">
        <v>3</v>
      </c>
      <c r="K16" s="21" t="s">
        <v>76</v>
      </c>
      <c r="L16" s="22"/>
      <c r="M16" s="11" t="s">
        <v>89</v>
      </c>
      <c r="O16" s="7"/>
      <c r="P16" s="7">
        <f t="shared" si="1"/>
        <v>12</v>
      </c>
      <c r="Q16" s="7" t="s">
        <v>50</v>
      </c>
      <c r="S16" s="9" t="s">
        <v>13</v>
      </c>
      <c r="T16" s="10">
        <v>8</v>
      </c>
      <c r="U16" s="10">
        <v>7</v>
      </c>
      <c r="V16" s="9" t="s">
        <v>15</v>
      </c>
      <c r="X16" s="11"/>
      <c r="Y16" s="11"/>
      <c r="Z16" s="11"/>
      <c r="AA16" s="11"/>
      <c r="AC16" s="12"/>
      <c r="AD16" s="14"/>
      <c r="AE16" s="14"/>
      <c r="AF16" s="12" t="str">
        <f t="shared" si="0"/>
        <v/>
      </c>
    </row>
    <row r="17" spans="1:257" x14ac:dyDescent="0.2">
      <c r="A17" s="11"/>
      <c r="B17" s="17"/>
      <c r="C17" s="18"/>
      <c r="D17" s="19"/>
      <c r="E17" s="6"/>
      <c r="F17" s="21"/>
      <c r="G17" s="11"/>
      <c r="H17" s="11"/>
      <c r="I17" s="21"/>
      <c r="J17" s="11"/>
      <c r="K17" s="21"/>
      <c r="L17" s="6"/>
      <c r="M17" s="11"/>
      <c r="O17" s="7"/>
      <c r="P17" s="7"/>
      <c r="Q17" s="7"/>
      <c r="S17" s="9"/>
      <c r="T17" s="10"/>
      <c r="U17" s="10"/>
      <c r="V17" s="9"/>
      <c r="X17" s="11"/>
      <c r="Y17" s="11"/>
      <c r="Z17" s="11"/>
      <c r="AA17" s="11"/>
      <c r="AC17" s="12"/>
      <c r="AD17" s="14" t="s">
        <v>51</v>
      </c>
      <c r="AE17" s="14"/>
      <c r="AF17" s="11">
        <f>SUM(AF2:AF16)</f>
        <v>19</v>
      </c>
    </row>
    <row r="18" spans="1:257" x14ac:dyDescent="0.2">
      <c r="A18" s="11">
        <v>13</v>
      </c>
      <c r="B18" s="17">
        <f t="shared" si="5"/>
        <v>44743</v>
      </c>
      <c r="C18" s="18">
        <v>44743</v>
      </c>
      <c r="D18" s="30">
        <v>0.79166666666666663</v>
      </c>
      <c r="E18" s="6"/>
      <c r="F18" s="21" t="str">
        <f>IF($G14+$J14&gt;0,(IF($G14&gt;$J14,CONCATENATE(X18,$F14),CONCATENATE(AA18,$I14))),S18)</f>
        <v>Lower Perk</v>
      </c>
      <c r="G18" s="11">
        <v>14</v>
      </c>
      <c r="H18" s="11" t="s">
        <v>7</v>
      </c>
      <c r="I18" s="21" t="str">
        <f>IF($G15+$J15&gt;0,(IF($G15&lt;$J15,CONCATENATE(AA18,$F15),CONCATENATE(AA18,$I15))),V18)</f>
        <v>Radnor-Wayne</v>
      </c>
      <c r="J18" s="11">
        <v>1</v>
      </c>
      <c r="K18" s="31" t="s">
        <v>92</v>
      </c>
      <c r="L18" s="6"/>
      <c r="M18" s="11" t="s">
        <v>89</v>
      </c>
      <c r="O18" s="7"/>
      <c r="P18" s="7">
        <f t="shared" si="1"/>
        <v>13</v>
      </c>
      <c r="Q18" s="7" t="s">
        <v>50</v>
      </c>
      <c r="S18" s="9" t="s">
        <v>21</v>
      </c>
      <c r="T18" s="10">
        <v>14</v>
      </c>
      <c r="U18" s="10">
        <v>15</v>
      </c>
      <c r="V18" s="9" t="s">
        <v>38</v>
      </c>
      <c r="X18" s="11"/>
      <c r="Y18" s="11"/>
      <c r="Z18" s="11"/>
      <c r="AA18" s="11"/>
    </row>
    <row r="19" spans="1:257" x14ac:dyDescent="0.2">
      <c r="A19" s="11">
        <v>14</v>
      </c>
      <c r="B19" s="17">
        <f t="shared" si="5"/>
        <v>44743</v>
      </c>
      <c r="C19" s="18">
        <v>44743</v>
      </c>
      <c r="D19" s="30">
        <v>0.75</v>
      </c>
      <c r="E19" s="6"/>
      <c r="F19" s="21" t="str">
        <f>IF($G13+$J13&gt;0,(IF($G13&gt;$J13,CONCATENATE(X19,$F13),CONCATENATE(AA19,$I13))),S19)</f>
        <v>Chester Valley</v>
      </c>
      <c r="G19" s="11">
        <v>5</v>
      </c>
      <c r="H19" s="11" t="s">
        <v>7</v>
      </c>
      <c r="I19" s="21" t="str">
        <f>IF($G16+$J16&gt;0,(IF($G16&lt;$J16,CONCATENATE(AA19,$F16),CONCATENATE(AA19,$I16))),V19)</f>
        <v>Great Valley</v>
      </c>
      <c r="J19" s="11">
        <v>8</v>
      </c>
      <c r="K19" s="31" t="s">
        <v>91</v>
      </c>
      <c r="L19" s="6"/>
      <c r="M19" s="11" t="s">
        <v>89</v>
      </c>
      <c r="O19" s="7"/>
      <c r="P19" s="7">
        <f t="shared" si="1"/>
        <v>14</v>
      </c>
      <c r="Q19" s="7" t="s">
        <v>50</v>
      </c>
      <c r="S19" s="9" t="s">
        <v>19</v>
      </c>
      <c r="T19" s="10">
        <v>13</v>
      </c>
      <c r="U19" s="10">
        <v>16</v>
      </c>
      <c r="V19" s="9" t="s">
        <v>39</v>
      </c>
      <c r="X19" s="11"/>
      <c r="Y19" s="11"/>
      <c r="Z19" s="11"/>
      <c r="AA19" s="11"/>
    </row>
    <row r="20" spans="1:257" x14ac:dyDescent="0.2">
      <c r="A20" s="11"/>
      <c r="B20" s="17"/>
      <c r="C20" s="18"/>
      <c r="D20" s="19"/>
      <c r="E20" s="6"/>
      <c r="F20" s="21"/>
      <c r="G20" s="11"/>
      <c r="H20" s="11"/>
      <c r="I20" s="21"/>
      <c r="J20" s="11"/>
      <c r="K20" s="21"/>
      <c r="L20" s="6"/>
      <c r="M20" s="11"/>
      <c r="O20" s="7"/>
      <c r="P20" s="7"/>
      <c r="Q20" s="7"/>
      <c r="S20" s="9"/>
      <c r="T20" s="10"/>
      <c r="U20" s="10"/>
      <c r="V20" s="9"/>
      <c r="X20" s="11"/>
      <c r="Y20" s="11"/>
      <c r="Z20" s="11"/>
      <c r="AA20" s="11"/>
    </row>
    <row r="21" spans="1:257" x14ac:dyDescent="0.2">
      <c r="A21" s="11">
        <v>15</v>
      </c>
      <c r="B21" s="17">
        <f t="shared" si="5"/>
        <v>44747</v>
      </c>
      <c r="C21" s="18">
        <v>44747</v>
      </c>
      <c r="D21" s="19">
        <v>0.75</v>
      </c>
      <c r="E21" s="6"/>
      <c r="F21" s="21" t="str">
        <f>IF($G15+$J15&gt;0,(IF($G15&gt;$J15,CONCATENATE(X21,$F15),CONCATENATE(AA21,$I15))),S21)</f>
        <v>Coventry</v>
      </c>
      <c r="G21" s="11">
        <v>6</v>
      </c>
      <c r="H21" s="11" t="s">
        <v>7</v>
      </c>
      <c r="I21" s="21" t="str">
        <f>IF($G16+$J16&gt;0,(IF($G16&gt;$J16,CONCATENATE(AA21,$F16),CONCATENATE(AA21,$I16))),V21)</f>
        <v>Berwyn-Paoli</v>
      </c>
      <c r="J21" s="11">
        <v>10</v>
      </c>
      <c r="K21" s="21" t="s">
        <v>76</v>
      </c>
      <c r="L21" s="6"/>
      <c r="M21" s="11" t="s">
        <v>89</v>
      </c>
      <c r="O21" s="7"/>
      <c r="P21" s="7">
        <f t="shared" si="1"/>
        <v>15</v>
      </c>
      <c r="Q21" s="7" t="s">
        <v>50</v>
      </c>
      <c r="S21" s="9" t="s">
        <v>24</v>
      </c>
      <c r="T21" s="10">
        <v>15</v>
      </c>
      <c r="U21" s="10">
        <v>16</v>
      </c>
      <c r="V21" s="9" t="s">
        <v>23</v>
      </c>
      <c r="X21" s="11"/>
      <c r="Y21" s="11"/>
      <c r="Z21" s="11"/>
      <c r="AA21" s="11"/>
    </row>
    <row r="22" spans="1:257" x14ac:dyDescent="0.2">
      <c r="A22" s="11">
        <v>16</v>
      </c>
      <c r="B22" s="17">
        <f t="shared" si="5"/>
        <v>44747</v>
      </c>
      <c r="C22" s="18">
        <v>44747</v>
      </c>
      <c r="D22" s="19">
        <v>0.75</v>
      </c>
      <c r="E22" s="6"/>
      <c r="F22" s="21" t="str">
        <f>IF($G18+$J18&gt;0,(IF($G18&gt;$J18,CONCATENATE(X22,$F18),CONCATENATE(AA22,$I18))),S22)</f>
        <v>Lower Perk</v>
      </c>
      <c r="G22" s="11">
        <v>5</v>
      </c>
      <c r="H22" s="11" t="s">
        <v>7</v>
      </c>
      <c r="I22" s="21" t="str">
        <f>IF($G19+$J19&gt;0,(IF($G19&gt;$J19,CONCATENATE(AA22,$F19),CONCATENATE(AA22,$I19))),V22)</f>
        <v>Great Valley</v>
      </c>
      <c r="J22" s="11">
        <v>7</v>
      </c>
      <c r="K22" s="21" t="s">
        <v>85</v>
      </c>
      <c r="L22" s="6"/>
      <c r="M22" s="11" t="s">
        <v>89</v>
      </c>
      <c r="O22" s="7"/>
      <c r="P22" s="7">
        <f t="shared" si="1"/>
        <v>16</v>
      </c>
      <c r="Q22" s="7" t="s">
        <v>50</v>
      </c>
      <c r="S22" s="9" t="s">
        <v>25</v>
      </c>
      <c r="T22" s="10">
        <v>18</v>
      </c>
      <c r="U22" s="10">
        <v>19</v>
      </c>
      <c r="V22" s="9" t="s">
        <v>26</v>
      </c>
      <c r="X22" s="11"/>
      <c r="Y22" s="11"/>
      <c r="Z22" s="11"/>
      <c r="AA22" s="11"/>
    </row>
    <row r="23" spans="1:257" x14ac:dyDescent="0.2">
      <c r="A23" s="11"/>
      <c r="B23" s="17"/>
      <c r="C23" s="18"/>
      <c r="D23" s="19"/>
      <c r="E23" s="6"/>
      <c r="F23" s="21"/>
      <c r="G23" s="11"/>
      <c r="H23" s="11"/>
      <c r="I23" s="21"/>
      <c r="J23" s="11"/>
      <c r="K23" s="21"/>
      <c r="L23" s="6"/>
      <c r="M23" s="11"/>
      <c r="O23" s="7"/>
      <c r="P23" s="7"/>
      <c r="Q23" s="7"/>
      <c r="S23" s="9"/>
      <c r="T23" s="10"/>
      <c r="U23" s="10"/>
      <c r="V23" s="9"/>
      <c r="X23" s="11"/>
      <c r="Y23" s="11"/>
      <c r="Z23" s="11"/>
      <c r="AA23" s="11"/>
    </row>
    <row r="24" spans="1:257" x14ac:dyDescent="0.2">
      <c r="A24" s="11">
        <v>17</v>
      </c>
      <c r="B24" s="17">
        <f t="shared" si="5"/>
        <v>44749</v>
      </c>
      <c r="C24" s="18">
        <v>44749</v>
      </c>
      <c r="D24" s="19">
        <v>0.75</v>
      </c>
      <c r="E24" s="6"/>
      <c r="F24" s="21" t="str">
        <f>IF($G22+$J22&gt;0,(IF($G22&gt;$J22,CONCATENATE(X24,$F22),CONCATENATE(AA24,$I22))),S24)</f>
        <v>Great Valley</v>
      </c>
      <c r="G24" s="11">
        <v>1</v>
      </c>
      <c r="H24" s="11" t="s">
        <v>7</v>
      </c>
      <c r="I24" s="21" t="str">
        <f>IF($G21+$J21&gt;0,(IF($G21&lt;$J21,CONCATENATE(AA24,$F21),CONCATENATE(AA24,$I21))),V24)</f>
        <v>Coventry</v>
      </c>
      <c r="J24" s="11">
        <v>12</v>
      </c>
      <c r="K24" s="21" t="s">
        <v>80</v>
      </c>
      <c r="L24" s="6"/>
      <c r="M24" s="11" t="s">
        <v>89</v>
      </c>
      <c r="O24" s="7"/>
      <c r="P24" s="7">
        <f t="shared" si="1"/>
        <v>17</v>
      </c>
      <c r="Q24" s="7" t="s">
        <v>50</v>
      </c>
      <c r="S24" s="9" t="s">
        <v>29</v>
      </c>
      <c r="T24" s="10">
        <v>22</v>
      </c>
      <c r="U24" s="10">
        <v>20</v>
      </c>
      <c r="V24" s="9" t="s">
        <v>36</v>
      </c>
      <c r="X24" s="11"/>
      <c r="Y24" s="11"/>
      <c r="Z24" s="11"/>
      <c r="AA24" s="11"/>
    </row>
    <row r="25" spans="1:257" x14ac:dyDescent="0.2">
      <c r="A25" s="11"/>
      <c r="B25" s="17"/>
      <c r="C25" s="18"/>
      <c r="D25" s="19"/>
      <c r="E25" s="6"/>
      <c r="F25" s="21"/>
      <c r="G25" s="11"/>
      <c r="H25" s="11"/>
      <c r="I25" s="21"/>
      <c r="J25" s="11"/>
      <c r="K25" s="21"/>
      <c r="L25" s="6"/>
      <c r="M25" s="11"/>
      <c r="O25" s="7"/>
      <c r="P25" s="7"/>
      <c r="Q25" s="7"/>
      <c r="S25" s="9"/>
      <c r="T25" s="10"/>
      <c r="U25" s="10"/>
      <c r="V25" s="9"/>
      <c r="X25" s="11"/>
      <c r="Y25" s="11"/>
      <c r="Z25" s="11"/>
      <c r="AA25" s="11"/>
    </row>
    <row r="26" spans="1:257" x14ac:dyDescent="0.2">
      <c r="A26" s="11">
        <v>18</v>
      </c>
      <c r="B26" s="17">
        <f t="shared" si="5"/>
        <v>44751</v>
      </c>
      <c r="C26" s="18">
        <v>44751</v>
      </c>
      <c r="D26" s="19">
        <v>0.375</v>
      </c>
      <c r="E26" s="6"/>
      <c r="F26" s="21" t="str">
        <f>IF($G21+$J21&gt;0,(IF($G21&gt;$J21,CONCATENATE(X26,$F21),CONCATENATE(AA26,$I21))),S26)</f>
        <v>Berwyn-Paoli</v>
      </c>
      <c r="G26" s="11">
        <v>5</v>
      </c>
      <c r="H26" s="11" t="s">
        <v>7</v>
      </c>
      <c r="I26" s="21" t="str">
        <f>IF($G24+$J24&gt;0,(IF($G24&gt;$J24,CONCATENATE(AA26,$F24),CONCATENATE(AA26,$I24))),V26)</f>
        <v>Coventry</v>
      </c>
      <c r="J26" s="11">
        <v>16</v>
      </c>
      <c r="K26" s="21" t="s">
        <v>86</v>
      </c>
      <c r="L26" s="6"/>
      <c r="M26" s="28" t="s">
        <v>90</v>
      </c>
      <c r="O26" s="7"/>
      <c r="P26" s="7">
        <f t="shared" si="1"/>
        <v>18</v>
      </c>
      <c r="Q26" s="16" t="s">
        <v>52</v>
      </c>
      <c r="S26" s="9" t="s">
        <v>28</v>
      </c>
      <c r="T26" s="10">
        <v>20</v>
      </c>
      <c r="U26" s="10">
        <v>24</v>
      </c>
      <c r="V26" s="9" t="s">
        <v>31</v>
      </c>
      <c r="X26" s="11"/>
      <c r="Y26" s="11"/>
      <c r="Z26" s="11"/>
      <c r="AA26" s="11"/>
    </row>
    <row r="27" spans="1:257" x14ac:dyDescent="0.2">
      <c r="A27" s="11"/>
      <c r="B27" s="17"/>
      <c r="C27" s="18"/>
      <c r="D27" s="19"/>
      <c r="E27" s="22"/>
      <c r="F27" s="14"/>
      <c r="G27" s="11"/>
      <c r="H27" s="12"/>
      <c r="I27" s="14"/>
      <c r="J27" s="11"/>
      <c r="K27" s="21"/>
      <c r="L27" s="22"/>
      <c r="M27" s="11"/>
      <c r="O27" s="7"/>
      <c r="P27" s="7"/>
      <c r="Q27" s="7"/>
      <c r="S27" s="9"/>
      <c r="T27" s="10"/>
      <c r="U27" s="10"/>
      <c r="V27" s="9"/>
      <c r="X27" s="11"/>
      <c r="Y27" s="11"/>
      <c r="Z27" s="11"/>
      <c r="AA27" s="11"/>
    </row>
    <row r="28" spans="1:257" x14ac:dyDescent="0.2">
      <c r="A28" s="11">
        <v>19</v>
      </c>
      <c r="B28" s="17">
        <f t="shared" si="5"/>
        <v>44752</v>
      </c>
      <c r="C28" s="18">
        <v>44752</v>
      </c>
      <c r="D28" s="19">
        <v>0.66666666666666663</v>
      </c>
      <c r="E28" s="6"/>
      <c r="F28" s="21" t="str">
        <f>IF($G26+$J26&gt;0,(IF($G26&gt;$J26,CONCATENATE(X28,$F26),CONCATENATE(AA28,$I26))),S28)</f>
        <v>Coventry</v>
      </c>
      <c r="G28" s="11">
        <v>7</v>
      </c>
      <c r="H28" s="11" t="s">
        <v>7</v>
      </c>
      <c r="I28" s="21" t="str">
        <f>IF(J26&gt;G26,F26,"If Necessary")</f>
        <v>Berwyn-Paoli</v>
      </c>
      <c r="J28" s="11">
        <v>4</v>
      </c>
      <c r="K28" s="21" t="s">
        <v>86</v>
      </c>
      <c r="L28" s="6"/>
      <c r="M28" s="28" t="s">
        <v>90</v>
      </c>
      <c r="O28" s="7"/>
      <c r="P28" s="7">
        <f t="shared" si="1"/>
        <v>19</v>
      </c>
      <c r="Q28" s="16" t="s">
        <v>52</v>
      </c>
      <c r="S28" s="9" t="s">
        <v>30</v>
      </c>
      <c r="T28" s="10">
        <v>26</v>
      </c>
      <c r="U28" s="10">
        <v>26</v>
      </c>
      <c r="V28" s="9" t="s">
        <v>35</v>
      </c>
      <c r="X28" s="11"/>
      <c r="Y28" s="11"/>
      <c r="Z28" s="11"/>
      <c r="AA28" s="11"/>
    </row>
    <row r="29" spans="1:257" x14ac:dyDescent="0.2">
      <c r="A29" s="11"/>
      <c r="B29" s="11"/>
      <c r="C29" s="18"/>
      <c r="D29" s="19"/>
      <c r="E29" s="22"/>
      <c r="F29" s="14"/>
      <c r="G29" s="11"/>
      <c r="H29" s="11"/>
      <c r="I29" s="11"/>
      <c r="J29" s="11"/>
      <c r="K29" s="21"/>
      <c r="L29" s="22"/>
      <c r="M29" s="11"/>
      <c r="O29" s="7"/>
      <c r="P29" s="7"/>
      <c r="Q29" s="7"/>
      <c r="S29" s="10"/>
      <c r="T29" s="10"/>
      <c r="U29" s="10"/>
      <c r="V29" s="10"/>
      <c r="X29" s="12"/>
      <c r="Y29" s="12"/>
      <c r="Z29" s="12"/>
      <c r="AA29" s="12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</row>
    <row r="30" spans="1:257" x14ac:dyDescent="0.2">
      <c r="A30" s="23" t="s">
        <v>37</v>
      </c>
      <c r="B30" s="11"/>
      <c r="C30" s="18"/>
      <c r="D30" s="19"/>
      <c r="E30" s="6"/>
      <c r="F30" s="21" t="str">
        <f>IF($G28+$J28&gt;0,(IF($G28&gt;$J28,$F28,$I28)),(IF($G26+$J26&gt;0,(IF($G26&gt;$J26,$F26,$A30)),$A30)))</f>
        <v>Coventry</v>
      </c>
      <c r="G30" s="11"/>
      <c r="H30" s="11"/>
      <c r="I30" s="21"/>
      <c r="J30" s="11"/>
      <c r="K30" s="21"/>
      <c r="L30" s="6"/>
      <c r="M30" s="11"/>
      <c r="O30" s="7"/>
      <c r="P30" s="7"/>
      <c r="Q30" s="7"/>
      <c r="S30" s="10"/>
      <c r="T30" s="10"/>
      <c r="U30" s="10"/>
      <c r="V30" s="10"/>
      <c r="X30" s="11"/>
      <c r="Y30" s="11"/>
      <c r="Z30" s="11"/>
      <c r="AA30" s="11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</row>
  </sheetData>
  <mergeCells count="3">
    <mergeCell ref="F1:J1"/>
    <mergeCell ref="S1:V1"/>
    <mergeCell ref="X1:AA1"/>
  </mergeCells>
  <phoneticPr fontId="3" type="noConversion"/>
  <printOptions horizontalCentered="1"/>
  <pageMargins left="0" right="0" top="0.5" bottom="0.5" header="0.25" footer="0.25"/>
  <pageSetup scale="64" orientation="landscape" horizontalDpi="4294967293" verticalDpi="0" r:id="rId1"/>
  <headerFooter alignWithMargins="0">
    <oddHeader>&amp;F</oddHeader>
    <oddFooter>&amp;L&amp;A&amp;C&amp;D&amp;RPage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3"/>
  <sheetViews>
    <sheetView workbookViewId="0">
      <selection activeCell="H22" sqref="H22"/>
    </sheetView>
  </sheetViews>
  <sheetFormatPr defaultColWidth="9.140625" defaultRowHeight="12.75" x14ac:dyDescent="0.2"/>
  <cols>
    <col min="1" max="2" width="12.7109375" style="1" customWidth="1"/>
    <col min="3" max="8" width="12.7109375" style="24" customWidth="1"/>
    <col min="9" max="10" width="12.7109375" style="1" customWidth="1"/>
    <col min="11" max="16384" width="9.140625" style="1"/>
  </cols>
  <sheetData>
    <row r="1" spans="1:15" ht="11.85" customHeight="1" x14ac:dyDescent="0.2">
      <c r="A1" s="24"/>
      <c r="B1" s="24" t="str">
        <f>SCHEDULE!F5</f>
        <v>Coventry</v>
      </c>
      <c r="I1" s="24"/>
      <c r="J1" s="24"/>
      <c r="K1" s="24"/>
      <c r="L1" s="24"/>
      <c r="M1" s="24"/>
      <c r="N1" s="24"/>
      <c r="O1" s="24"/>
    </row>
    <row r="2" spans="1:15" ht="11.85" customHeight="1" x14ac:dyDescent="0.2">
      <c r="A2" s="24"/>
      <c r="B2" s="36" t="s">
        <v>55</v>
      </c>
      <c r="C2" s="24" t="str">
        <f>+SCHEDULE!F15</f>
        <v>Coventry</v>
      </c>
      <c r="I2" s="24"/>
      <c r="J2" s="24"/>
      <c r="K2" s="24"/>
      <c r="L2" s="24"/>
      <c r="M2" s="24"/>
      <c r="N2" s="24"/>
      <c r="O2" s="24"/>
    </row>
    <row r="3" spans="1:15" ht="11.85" customHeight="1" x14ac:dyDescent="0.2">
      <c r="A3" s="24"/>
      <c r="B3" s="35"/>
      <c r="C3" s="36" t="s">
        <v>63</v>
      </c>
      <c r="I3" s="24"/>
      <c r="J3" s="24"/>
      <c r="K3" s="24"/>
      <c r="L3" s="24"/>
      <c r="M3" s="24"/>
      <c r="N3" s="24"/>
      <c r="O3" s="24"/>
    </row>
    <row r="4" spans="1:15" ht="11.85" customHeight="1" x14ac:dyDescent="0.2">
      <c r="A4" s="24"/>
      <c r="B4" s="24" t="str">
        <f>SCHEDULE!I5</f>
        <v>Devon-Strafford</v>
      </c>
      <c r="C4" s="34"/>
      <c r="I4" s="24"/>
      <c r="J4" s="24"/>
      <c r="K4" s="24"/>
      <c r="L4" s="24"/>
      <c r="M4" s="24"/>
      <c r="N4" s="24"/>
      <c r="O4" s="24"/>
    </row>
    <row r="5" spans="1:15" ht="11.85" customHeight="1" x14ac:dyDescent="0.2">
      <c r="A5" s="24" t="str">
        <f>+SCHEDULE!F2</f>
        <v>Exton</v>
      </c>
      <c r="B5" s="24"/>
      <c r="C5" s="34"/>
      <c r="D5" s="25"/>
      <c r="E5" s="26" t="str">
        <f>+SCHEDULE!F21</f>
        <v>Coventry</v>
      </c>
      <c r="I5" s="24"/>
      <c r="J5" s="24"/>
      <c r="K5" s="24"/>
      <c r="L5" s="24"/>
      <c r="M5" s="24"/>
      <c r="N5" s="24"/>
      <c r="O5" s="24"/>
    </row>
    <row r="6" spans="1:15" ht="11.85" customHeight="1" x14ac:dyDescent="0.2">
      <c r="A6" s="36" t="s">
        <v>53</v>
      </c>
      <c r="B6" s="24" t="str">
        <f>+SCHEDULE!F6</f>
        <v>Chester Valley</v>
      </c>
      <c r="C6" s="34"/>
      <c r="E6" s="36" t="s">
        <v>67</v>
      </c>
      <c r="I6" s="24"/>
      <c r="J6" s="24"/>
      <c r="K6" s="24"/>
      <c r="L6" s="24"/>
      <c r="M6" s="24"/>
      <c r="N6" s="24"/>
      <c r="O6" s="24"/>
    </row>
    <row r="7" spans="1:15" ht="11.85" customHeight="1" x14ac:dyDescent="0.2">
      <c r="A7" s="35"/>
      <c r="B7" s="36" t="s">
        <v>57</v>
      </c>
      <c r="C7" s="35"/>
      <c r="E7" s="34"/>
      <c r="I7" s="24"/>
      <c r="J7" s="24"/>
      <c r="K7" s="24"/>
      <c r="L7" s="24"/>
      <c r="M7" s="24"/>
      <c r="N7" s="24"/>
      <c r="O7" s="24"/>
    </row>
    <row r="8" spans="1:15" ht="11.85" customHeight="1" x14ac:dyDescent="0.2">
      <c r="A8" s="24" t="str">
        <f>SCHEDULE!I2</f>
        <v>Chester Valley</v>
      </c>
      <c r="B8" s="35"/>
      <c r="C8" s="24" t="str">
        <f>+SCHEDULE!I15</f>
        <v>Radnor-Wayne</v>
      </c>
      <c r="E8" s="34"/>
      <c r="I8" s="24"/>
      <c r="J8" s="24"/>
      <c r="K8" s="24"/>
      <c r="L8" s="24"/>
      <c r="M8" s="24"/>
      <c r="N8" s="24"/>
      <c r="O8" s="24"/>
    </row>
    <row r="9" spans="1:15" ht="11.85" customHeight="1" x14ac:dyDescent="0.2">
      <c r="A9" s="24"/>
      <c r="B9" s="24" t="str">
        <f>SCHEDULE!I6</f>
        <v>Radnor-Wayne</v>
      </c>
      <c r="E9" s="34"/>
      <c r="I9" s="24"/>
      <c r="J9" s="24"/>
      <c r="K9" s="24"/>
      <c r="L9" s="24"/>
      <c r="M9" s="24"/>
      <c r="N9" s="24"/>
      <c r="O9" s="24"/>
    </row>
    <row r="10" spans="1:15" ht="11.85" customHeight="1" x14ac:dyDescent="0.2">
      <c r="A10" s="24"/>
      <c r="B10" s="24"/>
      <c r="E10" s="34"/>
      <c r="F10" s="24" t="str">
        <f>+SCHEDULE!F26</f>
        <v>Berwyn-Paoli</v>
      </c>
      <c r="I10" s="24"/>
      <c r="J10" s="24"/>
      <c r="K10" s="24"/>
      <c r="L10" s="24"/>
      <c r="M10" s="24"/>
      <c r="N10" s="24"/>
      <c r="O10" s="24"/>
    </row>
    <row r="11" spans="1:15" ht="11.85" customHeight="1" x14ac:dyDescent="0.2">
      <c r="A11" s="24"/>
      <c r="B11" s="24" t="str">
        <f>SCHEDULE!I7</f>
        <v>Berwyn-Paoli</v>
      </c>
      <c r="E11" s="34"/>
      <c r="F11" s="33" t="s">
        <v>70</v>
      </c>
      <c r="I11" s="24"/>
      <c r="J11" s="24"/>
      <c r="K11" s="24"/>
      <c r="L11" s="24"/>
      <c r="M11" s="24"/>
      <c r="N11" s="24"/>
      <c r="O11" s="24"/>
    </row>
    <row r="12" spans="1:15" ht="11.85" customHeight="1" x14ac:dyDescent="0.2">
      <c r="A12" s="24" t="str">
        <f>SCHEDULE!F3</f>
        <v>Upper Providence</v>
      </c>
      <c r="B12" s="36" t="s">
        <v>58</v>
      </c>
      <c r="C12" s="24" t="str">
        <f>+SCHEDULE!I16</f>
        <v>Berwyn-Paoli</v>
      </c>
      <c r="E12" s="34"/>
      <c r="F12" s="34"/>
      <c r="I12" s="24"/>
      <c r="J12" s="24"/>
      <c r="K12" s="24"/>
      <c r="L12" s="24"/>
      <c r="M12" s="24"/>
      <c r="N12" s="24"/>
      <c r="O12" s="24"/>
    </row>
    <row r="13" spans="1:15" ht="11.85" customHeight="1" x14ac:dyDescent="0.2">
      <c r="A13" s="36" t="s">
        <v>54</v>
      </c>
      <c r="B13" s="35"/>
      <c r="C13" s="36" t="s">
        <v>64</v>
      </c>
      <c r="E13" s="34"/>
      <c r="F13" s="34"/>
      <c r="I13" s="24"/>
      <c r="J13" s="24"/>
      <c r="K13" s="24"/>
      <c r="L13" s="24"/>
      <c r="M13" s="24"/>
      <c r="N13" s="24"/>
      <c r="O13" s="24"/>
    </row>
    <row r="14" spans="1:15" ht="11.85" customHeight="1" x14ac:dyDescent="0.2">
      <c r="A14" s="35"/>
      <c r="B14" s="24" t="str">
        <f>+SCHEDULE!F7</f>
        <v>Lower Perk</v>
      </c>
      <c r="C14" s="34"/>
      <c r="E14" s="34"/>
      <c r="F14" s="34"/>
      <c r="I14" s="24"/>
      <c r="J14" s="24"/>
      <c r="K14" s="24"/>
      <c r="L14" s="24"/>
      <c r="M14" s="24"/>
      <c r="N14" s="24"/>
      <c r="O14" s="24"/>
    </row>
    <row r="15" spans="1:15" ht="11.85" customHeight="1" x14ac:dyDescent="0.2">
      <c r="A15" s="24" t="str">
        <f>SCHEDULE!I3</f>
        <v>Lower Perk</v>
      </c>
      <c r="B15" s="24"/>
      <c r="C15" s="34"/>
      <c r="D15" s="25"/>
      <c r="E15" s="35"/>
      <c r="F15" s="34"/>
      <c r="I15" s="24"/>
      <c r="J15" s="24"/>
      <c r="K15" s="24"/>
      <c r="L15" s="24"/>
      <c r="M15" s="24"/>
      <c r="N15" s="24"/>
      <c r="O15" s="24"/>
    </row>
    <row r="16" spans="1:15" ht="11.85" customHeight="1" x14ac:dyDescent="0.2">
      <c r="A16" s="24"/>
      <c r="B16" s="24" t="str">
        <f>SCHEDULE!F8</f>
        <v>Great Valley</v>
      </c>
      <c r="C16" s="34"/>
      <c r="E16" s="24" t="str">
        <f>+SCHEDULE!I21</f>
        <v>Berwyn-Paoli</v>
      </c>
      <c r="F16" s="34"/>
      <c r="G16" s="24" t="str">
        <f>+SCHEDULE!F28</f>
        <v>Coventry</v>
      </c>
      <c r="I16" s="24"/>
      <c r="J16" s="24"/>
      <c r="K16" s="24"/>
      <c r="L16" s="24"/>
      <c r="M16" s="24"/>
      <c r="N16" s="24"/>
      <c r="O16" s="24"/>
    </row>
    <row r="17" spans="1:15" ht="11.85" customHeight="1" x14ac:dyDescent="0.2">
      <c r="A17" s="24"/>
      <c r="B17" s="36" t="s">
        <v>56</v>
      </c>
      <c r="C17" s="35"/>
      <c r="F17" s="34"/>
      <c r="G17" s="36" t="s">
        <v>71</v>
      </c>
      <c r="I17" s="24"/>
      <c r="J17" s="24"/>
      <c r="K17" s="24"/>
      <c r="L17" s="24"/>
      <c r="M17" s="24"/>
      <c r="N17" s="24"/>
      <c r="O17" s="24"/>
    </row>
    <row r="18" spans="1:15" ht="11.85" customHeight="1" x14ac:dyDescent="0.2">
      <c r="A18" s="24"/>
      <c r="B18" s="35"/>
      <c r="C18" s="24" t="str">
        <f>+SCHEDULE!F16</f>
        <v>Great Valley</v>
      </c>
      <c r="E18" s="24" t="str">
        <f>+SCHEDULE!I24</f>
        <v>Coventry</v>
      </c>
      <c r="F18" s="34"/>
      <c r="G18" s="34"/>
      <c r="I18" s="24"/>
      <c r="J18" s="24"/>
      <c r="K18" s="24"/>
      <c r="L18" s="24"/>
      <c r="M18" s="24"/>
      <c r="N18" s="24"/>
      <c r="O18" s="24"/>
    </row>
    <row r="19" spans="1:15" ht="11.85" customHeight="1" x14ac:dyDescent="0.2">
      <c r="A19" s="24"/>
      <c r="B19" s="24" t="str">
        <f>SCHEDULE!I8</f>
        <v>Lower Merion</v>
      </c>
      <c r="E19" s="36" t="s">
        <v>69</v>
      </c>
      <c r="F19" s="34"/>
      <c r="G19" s="34"/>
      <c r="I19" s="24"/>
      <c r="J19" s="24"/>
      <c r="K19" s="24"/>
      <c r="L19" s="24"/>
      <c r="M19" s="24"/>
      <c r="N19" s="24"/>
      <c r="O19" s="24"/>
    </row>
    <row r="20" spans="1:15" ht="11.85" customHeight="1" x14ac:dyDescent="0.2">
      <c r="A20" s="24"/>
      <c r="B20" s="24"/>
      <c r="E20" s="34"/>
      <c r="F20" s="34"/>
      <c r="G20" s="34"/>
      <c r="I20" s="24"/>
      <c r="J20" s="24"/>
      <c r="K20" s="24"/>
      <c r="L20" s="24"/>
      <c r="M20" s="24"/>
      <c r="N20" s="24"/>
      <c r="O20" s="24"/>
    </row>
    <row r="21" spans="1:15" ht="11.25" customHeight="1" x14ac:dyDescent="0.2">
      <c r="A21" s="24" t="str">
        <f>+SCHEDULE!F10</f>
        <v>Upper Providence</v>
      </c>
      <c r="B21" s="24"/>
      <c r="C21" s="24" t="str">
        <f>+SCHEDULE!I19</f>
        <v>Great Valley</v>
      </c>
      <c r="E21" s="34"/>
      <c r="F21" s="34"/>
      <c r="G21" s="34"/>
      <c r="I21" s="24"/>
      <c r="J21" s="24"/>
      <c r="K21" s="24"/>
      <c r="L21" s="24"/>
      <c r="M21" s="24"/>
      <c r="N21" s="24"/>
      <c r="O21" s="24"/>
    </row>
    <row r="22" spans="1:15" ht="11.85" customHeight="1" x14ac:dyDescent="0.2">
      <c r="A22" s="36" t="s">
        <v>59</v>
      </c>
      <c r="B22" s="24" t="str">
        <f>+SCHEDULE!F13</f>
        <v>Devon-Strafford</v>
      </c>
      <c r="C22" s="36" t="s">
        <v>66</v>
      </c>
      <c r="D22" s="24" t="str">
        <f>+SCHEDULE!I22</f>
        <v>Great Valley</v>
      </c>
      <c r="E22" s="34"/>
      <c r="F22" s="35"/>
      <c r="G22" s="34"/>
      <c r="H22" s="25" t="str">
        <f>+SCHEDULE!F30</f>
        <v>Coventry</v>
      </c>
      <c r="I22" s="24"/>
      <c r="J22" s="24"/>
      <c r="K22" s="24"/>
      <c r="L22" s="24"/>
      <c r="M22" s="24"/>
      <c r="N22" s="24"/>
      <c r="O22" s="24"/>
    </row>
    <row r="23" spans="1:15" ht="11.85" customHeight="1" x14ac:dyDescent="0.2">
      <c r="A23" s="35"/>
      <c r="B23" s="36" t="s">
        <v>61</v>
      </c>
      <c r="C23" s="35"/>
      <c r="D23" s="36" t="s">
        <v>68</v>
      </c>
      <c r="E23" s="34"/>
      <c r="F23" s="24" t="str">
        <f>+SCHEDULE!I26</f>
        <v>Coventry</v>
      </c>
      <c r="G23" s="34"/>
      <c r="I23" s="24"/>
      <c r="J23" s="24"/>
      <c r="K23" s="24"/>
      <c r="L23" s="24"/>
      <c r="M23" s="24"/>
      <c r="N23" s="24"/>
    </row>
    <row r="24" spans="1:15" ht="11.85" customHeight="1" x14ac:dyDescent="0.2">
      <c r="A24" s="24" t="str">
        <f>+SCHEDULE!I10</f>
        <v>Devon-Strafford</v>
      </c>
      <c r="B24" s="35"/>
      <c r="C24" s="24" t="str">
        <f>+SCHEDULE!F19</f>
        <v>Chester Valley</v>
      </c>
      <c r="D24" s="34"/>
      <c r="E24" s="34"/>
      <c r="G24" s="34"/>
      <c r="I24" s="24"/>
      <c r="J24" s="24"/>
      <c r="K24" s="24"/>
      <c r="L24" s="24"/>
      <c r="M24" s="24"/>
      <c r="N24" s="24"/>
    </row>
    <row r="25" spans="1:15" ht="11.85" customHeight="1" x14ac:dyDescent="0.2">
      <c r="A25" s="24"/>
      <c r="B25" s="24" t="str">
        <f>+SCHEDULE!I13</f>
        <v>Chester Valley</v>
      </c>
      <c r="D25" s="34"/>
      <c r="E25" s="34"/>
      <c r="G25" s="34"/>
      <c r="I25" s="24"/>
      <c r="J25" s="24"/>
      <c r="K25" s="24"/>
      <c r="L25" s="24"/>
      <c r="M25" s="24"/>
      <c r="N25" s="24"/>
    </row>
    <row r="26" spans="1:15" ht="11.85" customHeight="1" x14ac:dyDescent="0.2">
      <c r="A26" s="24"/>
      <c r="B26" s="24"/>
      <c r="D26" s="34"/>
      <c r="E26" s="35"/>
      <c r="G26" s="34"/>
      <c r="I26" s="24"/>
      <c r="J26" s="24"/>
      <c r="K26" s="24"/>
      <c r="L26" s="24"/>
      <c r="M26" s="24"/>
      <c r="N26" s="24"/>
    </row>
    <row r="27" spans="1:15" ht="11.85" customHeight="1" x14ac:dyDescent="0.2">
      <c r="A27" s="24"/>
      <c r="B27" s="24" t="str">
        <f>+SCHEDULE!I14</f>
        <v>Lower Perk</v>
      </c>
      <c r="D27" s="34"/>
      <c r="E27" s="24" t="str">
        <f>+SCHEDULE!F24</f>
        <v>Great Valley</v>
      </c>
      <c r="G27" s="34"/>
      <c r="I27" s="24"/>
      <c r="J27" s="24"/>
      <c r="K27" s="24"/>
      <c r="L27" s="24"/>
      <c r="M27" s="24"/>
      <c r="N27" s="24"/>
    </row>
    <row r="28" spans="1:15" ht="11.85" customHeight="1" x14ac:dyDescent="0.2">
      <c r="A28" s="24" t="str">
        <f>+SCHEDULE!F11</f>
        <v>Exton</v>
      </c>
      <c r="B28" s="36" t="s">
        <v>62</v>
      </c>
      <c r="C28" s="24" t="str">
        <f>+SCHEDULE!F18</f>
        <v>Lower Perk</v>
      </c>
      <c r="D28" s="34"/>
      <c r="G28" s="35"/>
      <c r="I28" s="24"/>
      <c r="J28" s="24"/>
      <c r="K28" s="24"/>
      <c r="L28" s="24"/>
      <c r="M28" s="24"/>
      <c r="N28" s="24"/>
    </row>
    <row r="29" spans="1:15" ht="11.85" customHeight="1" x14ac:dyDescent="0.2">
      <c r="A29" s="36" t="s">
        <v>60</v>
      </c>
      <c r="B29" s="35"/>
      <c r="C29" s="36" t="s">
        <v>65</v>
      </c>
      <c r="D29" s="35"/>
      <c r="G29" s="24" t="str">
        <f>+SCHEDULE!I28</f>
        <v>Berwyn-Paoli</v>
      </c>
      <c r="I29" s="24"/>
      <c r="J29" s="24"/>
      <c r="K29" s="24"/>
      <c r="L29" s="24"/>
      <c r="M29" s="24"/>
      <c r="N29" s="24"/>
    </row>
    <row r="30" spans="1:15" ht="11.85" customHeight="1" x14ac:dyDescent="0.2">
      <c r="A30" s="35"/>
      <c r="B30" s="24" t="str">
        <f>+SCHEDULE!F14</f>
        <v>Lower Merion</v>
      </c>
      <c r="C30" s="35"/>
      <c r="D30" s="24" t="str">
        <f>+SCHEDULE!F22</f>
        <v>Lower Perk</v>
      </c>
      <c r="I30" s="24"/>
      <c r="J30" s="24"/>
      <c r="K30" s="24"/>
      <c r="L30" s="24"/>
      <c r="M30" s="24"/>
      <c r="N30" s="24"/>
    </row>
    <row r="31" spans="1:15" ht="11.85" customHeight="1" x14ac:dyDescent="0.2">
      <c r="A31" s="24" t="str">
        <f>+SCHEDULE!I11</f>
        <v>Lower Merion</v>
      </c>
      <c r="B31" s="24"/>
      <c r="C31" s="24" t="str">
        <f>+SCHEDULE!I18</f>
        <v>Radnor-Wayne</v>
      </c>
      <c r="I31" s="24"/>
      <c r="J31" s="24"/>
      <c r="K31" s="24"/>
      <c r="L31" s="24"/>
      <c r="M31" s="24"/>
      <c r="N31" s="24"/>
    </row>
    <row r="32" spans="1:15" ht="11.85" customHeight="1" x14ac:dyDescent="0.2">
      <c r="A32" s="24"/>
      <c r="B32" s="24"/>
      <c r="I32" s="24"/>
      <c r="J32" s="24"/>
      <c r="K32" s="24"/>
      <c r="L32" s="24"/>
      <c r="M32" s="24"/>
      <c r="N32" s="24"/>
    </row>
    <row r="33" spans="1:15" ht="11.85" customHeight="1" x14ac:dyDescent="0.2">
      <c r="A33" s="24"/>
      <c r="B33" s="24"/>
      <c r="I33" s="24"/>
      <c r="J33" s="24"/>
      <c r="K33" s="24"/>
      <c r="L33" s="24"/>
      <c r="M33" s="24"/>
      <c r="N33" s="24"/>
    </row>
    <row r="34" spans="1:15" ht="11.85" customHeight="1" x14ac:dyDescent="0.2">
      <c r="A34" s="24"/>
      <c r="B34" s="24"/>
      <c r="I34" s="24"/>
      <c r="J34" s="24"/>
      <c r="K34" s="24"/>
      <c r="L34" s="24"/>
      <c r="M34" s="24"/>
      <c r="N34" s="24"/>
    </row>
    <row r="35" spans="1:15" ht="11.85" customHeight="1" x14ac:dyDescent="0.2">
      <c r="A35" s="24"/>
      <c r="B35" s="24"/>
      <c r="I35" s="24"/>
      <c r="J35" s="24"/>
      <c r="K35" s="24"/>
      <c r="L35" s="24"/>
      <c r="M35" s="24"/>
      <c r="N35" s="24"/>
    </row>
    <row r="36" spans="1:15" ht="11.85" customHeight="1" x14ac:dyDescent="0.2">
      <c r="A36" s="24"/>
      <c r="B36" s="24"/>
      <c r="I36" s="24"/>
      <c r="J36" s="24"/>
      <c r="K36" s="24"/>
      <c r="L36" s="24"/>
      <c r="M36" s="24"/>
      <c r="N36" s="24"/>
    </row>
    <row r="37" spans="1:15" ht="11.85" customHeight="1" x14ac:dyDescent="0.2">
      <c r="A37" s="24"/>
      <c r="B37" s="24"/>
      <c r="I37" s="24"/>
      <c r="J37" s="24"/>
      <c r="K37" s="24"/>
      <c r="L37" s="24"/>
      <c r="M37" s="24"/>
      <c r="N37" s="24"/>
    </row>
    <row r="38" spans="1:15" ht="11.85" customHeight="1" x14ac:dyDescent="0.2">
      <c r="A38" s="24"/>
      <c r="B38" s="24"/>
      <c r="I38" s="24"/>
      <c r="J38" s="24"/>
      <c r="K38" s="24"/>
      <c r="L38" s="24"/>
      <c r="M38" s="24"/>
      <c r="N38" s="24"/>
    </row>
    <row r="39" spans="1:15" ht="11.85" customHeight="1" x14ac:dyDescent="0.2">
      <c r="A39" s="24"/>
      <c r="B39" s="24"/>
      <c r="I39" s="24"/>
      <c r="J39" s="24"/>
      <c r="K39" s="24"/>
      <c r="L39" s="24"/>
      <c r="M39" s="24"/>
      <c r="N39" s="24"/>
    </row>
    <row r="40" spans="1:15" ht="11.85" customHeight="1" x14ac:dyDescent="0.2">
      <c r="A40" s="24"/>
      <c r="B40" s="24"/>
      <c r="I40" s="24"/>
      <c r="J40" s="24"/>
      <c r="K40" s="24"/>
      <c r="L40" s="24"/>
      <c r="M40" s="24"/>
      <c r="N40" s="24"/>
    </row>
    <row r="41" spans="1:15" ht="11.85" customHeight="1" x14ac:dyDescent="0.2">
      <c r="A41" s="24"/>
      <c r="B41" s="24"/>
      <c r="I41" s="24"/>
      <c r="J41" s="24"/>
      <c r="K41" s="24"/>
      <c r="L41" s="24"/>
      <c r="M41" s="24"/>
      <c r="N41" s="24"/>
      <c r="O41" s="24"/>
    </row>
    <row r="42" spans="1:15" ht="11.85" customHeight="1" x14ac:dyDescent="0.2">
      <c r="A42" s="24"/>
      <c r="B42" s="24"/>
      <c r="I42" s="24"/>
      <c r="J42" s="24"/>
      <c r="K42" s="24"/>
      <c r="L42" s="24"/>
      <c r="M42" s="24"/>
      <c r="N42" s="24"/>
      <c r="O42" s="24"/>
    </row>
    <row r="43" spans="1:15" ht="11.85" customHeight="1" x14ac:dyDescent="0.2">
      <c r="A43" s="24"/>
      <c r="B43" s="24"/>
      <c r="I43" s="24"/>
      <c r="J43" s="24"/>
      <c r="K43" s="24"/>
      <c r="L43" s="24"/>
      <c r="M43" s="24"/>
      <c r="N43" s="24"/>
      <c r="O43" s="24"/>
    </row>
    <row r="44" spans="1:15" ht="11.85" customHeight="1" x14ac:dyDescent="0.2">
      <c r="A44" s="24"/>
      <c r="B44" s="24"/>
      <c r="I44" s="24"/>
      <c r="J44" s="24"/>
      <c r="K44" s="24"/>
      <c r="L44" s="24"/>
      <c r="M44" s="24"/>
      <c r="N44" s="24"/>
      <c r="O44" s="24"/>
    </row>
    <row r="45" spans="1:15" ht="11.85" customHeight="1" x14ac:dyDescent="0.2">
      <c r="A45" s="24"/>
      <c r="B45" s="24"/>
      <c r="I45" s="24"/>
      <c r="J45" s="24"/>
      <c r="K45" s="24"/>
      <c r="L45" s="24"/>
      <c r="M45" s="24"/>
      <c r="N45" s="24"/>
      <c r="O45" s="24"/>
    </row>
    <row r="46" spans="1:15" ht="11.85" customHeight="1" x14ac:dyDescent="0.2">
      <c r="A46" s="24"/>
      <c r="B46" s="24"/>
      <c r="I46" s="24"/>
      <c r="J46" s="24"/>
      <c r="K46" s="24"/>
      <c r="L46" s="24"/>
      <c r="M46" s="24"/>
      <c r="N46" s="24"/>
      <c r="O46" s="24"/>
    </row>
    <row r="47" spans="1:15" ht="11.85" customHeight="1" x14ac:dyDescent="0.2">
      <c r="A47" s="24"/>
      <c r="B47" s="24"/>
      <c r="I47" s="24"/>
      <c r="J47" s="24"/>
      <c r="K47" s="24"/>
      <c r="L47" s="24"/>
      <c r="M47" s="24"/>
      <c r="N47" s="24"/>
      <c r="O47" s="24"/>
    </row>
    <row r="48" spans="1:15" ht="11.85" customHeight="1" x14ac:dyDescent="0.2">
      <c r="A48" s="24"/>
      <c r="B48" s="24"/>
      <c r="I48" s="24"/>
      <c r="J48" s="24"/>
      <c r="K48" s="24"/>
      <c r="L48" s="24"/>
      <c r="M48" s="24"/>
      <c r="N48" s="24"/>
      <c r="O48" s="24"/>
    </row>
    <row r="49" spans="1:15" ht="11.85" customHeight="1" x14ac:dyDescent="0.2">
      <c r="A49" s="24"/>
      <c r="B49" s="24"/>
      <c r="I49" s="24"/>
      <c r="J49" s="24"/>
      <c r="K49" s="24"/>
      <c r="L49" s="24"/>
      <c r="M49" s="24"/>
      <c r="N49" s="24"/>
      <c r="O49" s="24"/>
    </row>
    <row r="50" spans="1:15" ht="11.85" customHeight="1" x14ac:dyDescent="0.2">
      <c r="A50" s="24"/>
      <c r="B50" s="24"/>
      <c r="I50" s="24"/>
      <c r="J50" s="24"/>
      <c r="K50" s="24"/>
      <c r="L50" s="24"/>
      <c r="M50" s="24"/>
      <c r="N50" s="24"/>
      <c r="O50" s="24"/>
    </row>
    <row r="51" spans="1:15" x14ac:dyDescent="0.2">
      <c r="A51" s="24"/>
      <c r="B51" s="24"/>
    </row>
    <row r="52" spans="1:15" x14ac:dyDescent="0.2">
      <c r="A52" s="24"/>
      <c r="B52" s="24"/>
    </row>
    <row r="53" spans="1:15" x14ac:dyDescent="0.2">
      <c r="A53" s="24"/>
      <c r="B53" s="24"/>
    </row>
    <row r="54" spans="1:15" x14ac:dyDescent="0.2">
      <c r="A54" s="24"/>
      <c r="B54" s="24"/>
    </row>
    <row r="55" spans="1:15" x14ac:dyDescent="0.2">
      <c r="A55" s="24"/>
      <c r="B55" s="24"/>
    </row>
    <row r="56" spans="1:15" x14ac:dyDescent="0.2">
      <c r="A56" s="24"/>
      <c r="B56" s="24"/>
    </row>
    <row r="57" spans="1:15" x14ac:dyDescent="0.2">
      <c r="A57" s="24"/>
      <c r="B57" s="24"/>
    </row>
    <row r="58" spans="1:15" x14ac:dyDescent="0.2">
      <c r="A58" s="24"/>
      <c r="B58" s="24"/>
    </row>
    <row r="59" spans="1:15" x14ac:dyDescent="0.2">
      <c r="A59" s="24"/>
      <c r="B59" s="24"/>
    </row>
    <row r="60" spans="1:15" x14ac:dyDescent="0.2">
      <c r="A60" s="24"/>
      <c r="B60" s="24"/>
    </row>
    <row r="61" spans="1:15" x14ac:dyDescent="0.2">
      <c r="A61" s="24"/>
      <c r="B61" s="24"/>
    </row>
    <row r="62" spans="1:15" x14ac:dyDescent="0.2">
      <c r="A62" s="24"/>
      <c r="B62" s="24"/>
    </row>
    <row r="63" spans="1:15" x14ac:dyDescent="0.2">
      <c r="A63" s="24"/>
      <c r="B63" s="24"/>
    </row>
    <row r="64" spans="1:15" x14ac:dyDescent="0.2">
      <c r="A64" s="24"/>
      <c r="B64" s="24"/>
    </row>
    <row r="65" spans="1:2" x14ac:dyDescent="0.2">
      <c r="A65" s="24"/>
      <c r="B65" s="24"/>
    </row>
    <row r="66" spans="1:2" x14ac:dyDescent="0.2">
      <c r="A66" s="24"/>
      <c r="B66" s="24"/>
    </row>
    <row r="67" spans="1:2" x14ac:dyDescent="0.2">
      <c r="A67" s="24"/>
      <c r="B67" s="24"/>
    </row>
    <row r="68" spans="1:2" x14ac:dyDescent="0.2">
      <c r="A68" s="24"/>
      <c r="B68" s="24"/>
    </row>
    <row r="69" spans="1:2" x14ac:dyDescent="0.2">
      <c r="A69" s="24"/>
      <c r="B69" s="24"/>
    </row>
    <row r="70" spans="1:2" x14ac:dyDescent="0.2">
      <c r="A70" s="24"/>
      <c r="B70" s="24"/>
    </row>
    <row r="71" spans="1:2" x14ac:dyDescent="0.2">
      <c r="A71" s="24"/>
      <c r="B71" s="24"/>
    </row>
    <row r="72" spans="1:2" x14ac:dyDescent="0.2">
      <c r="A72" s="24"/>
      <c r="B72" s="24"/>
    </row>
    <row r="73" spans="1:2" x14ac:dyDescent="0.2">
      <c r="A73" s="24"/>
      <c r="B73" s="24"/>
    </row>
    <row r="74" spans="1:2" x14ac:dyDescent="0.2">
      <c r="A74" s="24"/>
      <c r="B74" s="24"/>
    </row>
    <row r="75" spans="1:2" x14ac:dyDescent="0.2">
      <c r="A75" s="24"/>
      <c r="B75" s="24"/>
    </row>
    <row r="76" spans="1:2" x14ac:dyDescent="0.2">
      <c r="A76" s="24"/>
      <c r="B76" s="24"/>
    </row>
    <row r="77" spans="1:2" x14ac:dyDescent="0.2">
      <c r="A77" s="24"/>
      <c r="B77" s="24"/>
    </row>
    <row r="78" spans="1:2" x14ac:dyDescent="0.2">
      <c r="A78" s="24"/>
      <c r="B78" s="24"/>
    </row>
    <row r="79" spans="1:2" x14ac:dyDescent="0.2">
      <c r="A79" s="24"/>
      <c r="B79" s="24"/>
    </row>
    <row r="80" spans="1:2" x14ac:dyDescent="0.2">
      <c r="A80" s="24"/>
      <c r="B80" s="24"/>
    </row>
    <row r="81" spans="1:2" x14ac:dyDescent="0.2">
      <c r="A81" s="24"/>
      <c r="B81" s="24"/>
    </row>
    <row r="82" spans="1:2" x14ac:dyDescent="0.2">
      <c r="A82" s="24"/>
      <c r="B82" s="24"/>
    </row>
    <row r="83" spans="1:2" x14ac:dyDescent="0.2">
      <c r="A83" s="24"/>
      <c r="B83" s="24"/>
    </row>
    <row r="84" spans="1:2" x14ac:dyDescent="0.2">
      <c r="A84" s="24"/>
      <c r="B84" s="24"/>
    </row>
    <row r="85" spans="1:2" x14ac:dyDescent="0.2">
      <c r="A85" s="24"/>
      <c r="B85" s="24"/>
    </row>
    <row r="86" spans="1:2" x14ac:dyDescent="0.2">
      <c r="A86" s="24"/>
      <c r="B86" s="24"/>
    </row>
    <row r="87" spans="1:2" x14ac:dyDescent="0.2">
      <c r="A87" s="24"/>
      <c r="B87" s="24"/>
    </row>
    <row r="88" spans="1:2" x14ac:dyDescent="0.2">
      <c r="A88" s="24"/>
      <c r="B88" s="24"/>
    </row>
    <row r="89" spans="1:2" x14ac:dyDescent="0.2">
      <c r="A89" s="24"/>
      <c r="B89" s="24"/>
    </row>
    <row r="90" spans="1:2" x14ac:dyDescent="0.2">
      <c r="A90" s="24"/>
      <c r="B90" s="24"/>
    </row>
    <row r="91" spans="1:2" x14ac:dyDescent="0.2">
      <c r="A91" s="24"/>
      <c r="B91" s="24"/>
    </row>
    <row r="92" spans="1:2" x14ac:dyDescent="0.2">
      <c r="A92" s="24"/>
      <c r="B92" s="24"/>
    </row>
    <row r="93" spans="1:2" x14ac:dyDescent="0.2">
      <c r="A93" s="24"/>
      <c r="B93" s="24"/>
    </row>
    <row r="94" spans="1:2" x14ac:dyDescent="0.2">
      <c r="A94" s="24"/>
      <c r="B94" s="24"/>
    </row>
    <row r="95" spans="1:2" x14ac:dyDescent="0.2">
      <c r="A95" s="24"/>
      <c r="B95" s="24"/>
    </row>
    <row r="96" spans="1:2" x14ac:dyDescent="0.2">
      <c r="A96" s="24"/>
      <c r="B96" s="24"/>
    </row>
    <row r="97" spans="1:2" x14ac:dyDescent="0.2">
      <c r="A97" s="24"/>
      <c r="B97" s="24"/>
    </row>
    <row r="98" spans="1:2" x14ac:dyDescent="0.2">
      <c r="A98" s="24"/>
      <c r="B98" s="24"/>
    </row>
    <row r="99" spans="1:2" x14ac:dyDescent="0.2">
      <c r="A99" s="24"/>
      <c r="B99" s="24"/>
    </row>
    <row r="100" spans="1:2" x14ac:dyDescent="0.2">
      <c r="A100" s="24"/>
      <c r="B100" s="24"/>
    </row>
    <row r="101" spans="1:2" x14ac:dyDescent="0.2">
      <c r="A101" s="24"/>
      <c r="B101" s="24"/>
    </row>
    <row r="102" spans="1:2" x14ac:dyDescent="0.2">
      <c r="A102" s="24"/>
      <c r="B102" s="24"/>
    </row>
    <row r="103" spans="1:2" x14ac:dyDescent="0.2">
      <c r="A103" s="24"/>
      <c r="B103" s="24"/>
    </row>
    <row r="104" spans="1:2" x14ac:dyDescent="0.2">
      <c r="A104" s="24"/>
      <c r="B104" s="24"/>
    </row>
    <row r="105" spans="1:2" x14ac:dyDescent="0.2">
      <c r="A105" s="24"/>
      <c r="B105" s="24"/>
    </row>
    <row r="106" spans="1:2" x14ac:dyDescent="0.2">
      <c r="A106" s="24"/>
      <c r="B106" s="24"/>
    </row>
    <row r="107" spans="1:2" x14ac:dyDescent="0.2">
      <c r="A107" s="24"/>
      <c r="B107" s="24"/>
    </row>
    <row r="108" spans="1:2" x14ac:dyDescent="0.2">
      <c r="A108" s="24"/>
      <c r="B108" s="24"/>
    </row>
    <row r="109" spans="1:2" x14ac:dyDescent="0.2">
      <c r="A109" s="24"/>
      <c r="B109" s="24"/>
    </row>
    <row r="110" spans="1:2" x14ac:dyDescent="0.2">
      <c r="A110" s="24"/>
      <c r="B110" s="24"/>
    </row>
    <row r="111" spans="1:2" x14ac:dyDescent="0.2">
      <c r="A111" s="24"/>
      <c r="B111" s="24"/>
    </row>
    <row r="112" spans="1:2" x14ac:dyDescent="0.2">
      <c r="A112" s="24"/>
      <c r="B112" s="24"/>
    </row>
    <row r="113" spans="2:2" x14ac:dyDescent="0.2">
      <c r="B113" s="24"/>
    </row>
  </sheetData>
  <mergeCells count="19">
    <mergeCell ref="A6:A7"/>
    <mergeCell ref="A13:A14"/>
    <mergeCell ref="B28:B29"/>
    <mergeCell ref="A29:A30"/>
    <mergeCell ref="A22:A23"/>
    <mergeCell ref="B2:B3"/>
    <mergeCell ref="B17:B18"/>
    <mergeCell ref="B23:B24"/>
    <mergeCell ref="B7:B8"/>
    <mergeCell ref="B12:B13"/>
    <mergeCell ref="F11:F22"/>
    <mergeCell ref="G17:G28"/>
    <mergeCell ref="D23:D29"/>
    <mergeCell ref="C3:C7"/>
    <mergeCell ref="E19:E26"/>
    <mergeCell ref="E6:E15"/>
    <mergeCell ref="C13:C17"/>
    <mergeCell ref="C22:C23"/>
    <mergeCell ref="C29:C30"/>
  </mergeCells>
  <phoneticPr fontId="3" type="noConversion"/>
  <printOptions horizontalCentered="1"/>
  <pageMargins left="0" right="0" top="0.5" bottom="0.5" header="0.25" footer="0.25"/>
  <pageSetup orientation="landscape" horizontalDpi="4294967293" verticalDpi="0" r:id="rId1"/>
  <headerFooter alignWithMargins="0">
    <oddHeader>&amp;F</oddHeader>
    <oddFooter>&amp;L&amp;A&amp;C&amp;D&amp;RPage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A8" sqref="A8"/>
    </sheetView>
  </sheetViews>
  <sheetFormatPr defaultRowHeight="12.75" x14ac:dyDescent="0.2"/>
  <sheetData>
    <row r="1" spans="1:2" x14ac:dyDescent="0.2">
      <c r="A1">
        <v>0</v>
      </c>
      <c r="B1" t="s">
        <v>40</v>
      </c>
    </row>
    <row r="2" spans="1:2" x14ac:dyDescent="0.2">
      <c r="A2">
        <v>1</v>
      </c>
      <c r="B2" t="s">
        <v>41</v>
      </c>
    </row>
    <row r="3" spans="1:2" x14ac:dyDescent="0.2">
      <c r="A3">
        <v>2</v>
      </c>
      <c r="B3" t="s">
        <v>42</v>
      </c>
    </row>
    <row r="4" spans="1:2" x14ac:dyDescent="0.2">
      <c r="A4">
        <v>3</v>
      </c>
      <c r="B4" t="s">
        <v>17</v>
      </c>
    </row>
    <row r="5" spans="1:2" x14ac:dyDescent="0.2">
      <c r="A5">
        <v>4</v>
      </c>
      <c r="B5" t="s">
        <v>22</v>
      </c>
    </row>
    <row r="6" spans="1:2" x14ac:dyDescent="0.2">
      <c r="A6">
        <v>5</v>
      </c>
      <c r="B6" t="s">
        <v>27</v>
      </c>
    </row>
    <row r="7" spans="1:2" x14ac:dyDescent="0.2">
      <c r="A7">
        <v>6</v>
      </c>
      <c r="B7" t="s">
        <v>6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</vt:lpstr>
      <vt:lpstr>BRACKET</vt:lpstr>
      <vt:lpstr>DAYS</vt:lpstr>
      <vt:lpstr>DOW</vt:lpstr>
      <vt:lpstr>SCHEDULE!Print_Titles</vt:lpstr>
    </vt:vector>
  </TitlesOfParts>
  <Company>Bon Secours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Nartowicz</dc:creator>
  <cp:lastModifiedBy>Jeff Bennett</cp:lastModifiedBy>
  <cp:lastPrinted>2017-06-24T07:56:22Z</cp:lastPrinted>
  <dcterms:created xsi:type="dcterms:W3CDTF">2005-05-15T21:01:56Z</dcterms:created>
  <dcterms:modified xsi:type="dcterms:W3CDTF">2022-07-11T04:32:21Z</dcterms:modified>
</cp:coreProperties>
</file>